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315" yWindow="165" windowWidth="14790" windowHeight="11250" firstSheet="1" activeTab="3"/>
  </bookViews>
  <sheets>
    <sheet name="1" sheetId="25" state="hidden" r:id="rId1"/>
    <sheet name="Доходы" sheetId="21" r:id="rId2"/>
    <sheet name="3" sheetId="10" state="hidden" r:id="rId3"/>
    <sheet name="Расходы" sheetId="11" r:id="rId4"/>
    <sheet name="5" sheetId="20" state="hidden" r:id="rId5"/>
    <sheet name="6" sheetId="24" state="hidden" r:id="rId6"/>
    <sheet name="Источники" sheetId="17" r:id="rId7"/>
    <sheet name="Лист1" sheetId="22" state="hidden" r:id="rId8"/>
  </sheets>
  <definedNames>
    <definedName name="_xlnm._FilterDatabase" localSheetId="2" hidden="1">'3'!$A$13:$N$544</definedName>
    <definedName name="_xlnm._FilterDatabase" localSheetId="4" hidden="1">'5'!$A$16:$N$380</definedName>
    <definedName name="_xlnm._FilterDatabase" localSheetId="1" hidden="1">Доходы!$A$13:$N$209</definedName>
    <definedName name="_xlnm._FilterDatabase" localSheetId="3" hidden="1">Расходы!$A$15:$I$15</definedName>
    <definedName name="sub_13741" localSheetId="1">Доходы!$A$127</definedName>
    <definedName name="_xlnm.Print_Titles" localSheetId="2">'3'!$11:$12</definedName>
    <definedName name="_xlnm.Print_Titles" localSheetId="4">'5'!$12:$14</definedName>
    <definedName name="_xlnm.Print_Titles" localSheetId="6">Источники!$15:$15</definedName>
    <definedName name="_xlnm.Print_Titles" localSheetId="3">Расходы!$13:$14</definedName>
    <definedName name="_xlnm.Print_Area" localSheetId="0">'1'!$A$1:$D$72</definedName>
    <definedName name="_xlnm.Print_Area" localSheetId="2">'3'!$A$1:$G$549</definedName>
    <definedName name="_xlnm.Print_Area" localSheetId="4">'5'!$A$1:$I$380</definedName>
    <definedName name="_xlnm.Print_Area" localSheetId="5">'6'!$A$1:$E$24</definedName>
    <definedName name="_xlnm.Print_Area" localSheetId="1">Доходы!$A$1:$C$213</definedName>
    <definedName name="_xlnm.Print_Area" localSheetId="6">Источники!$A$1:$E$33</definedName>
    <definedName name="_xlnm.Print_Area" localSheetId="3">Расходы!$A$1:$F$516</definedName>
  </definedNames>
  <calcPr calcId="144525" fullPrecision="0"/>
</workbook>
</file>

<file path=xl/calcChain.xml><?xml version="1.0" encoding="utf-8"?>
<calcChain xmlns="http://schemas.openxmlformats.org/spreadsheetml/2006/main">
  <c r="G62" i="10" l="1"/>
  <c r="A271" i="11" l="1"/>
  <c r="F248" i="11"/>
  <c r="F163" i="11"/>
  <c r="D161" i="11"/>
  <c r="C41" i="21" l="1"/>
  <c r="G362" i="10" l="1"/>
  <c r="G285" i="10" l="1"/>
  <c r="G286" i="10"/>
  <c r="G144" i="10"/>
  <c r="G145" i="10"/>
  <c r="G146" i="10"/>
  <c r="G224" i="10"/>
  <c r="C186" i="21" l="1"/>
  <c r="G427" i="10"/>
  <c r="H178" i="20" l="1"/>
  <c r="E178" i="20"/>
  <c r="D178" i="20"/>
  <c r="C178" i="20"/>
  <c r="B178" i="20"/>
  <c r="A178" i="20"/>
  <c r="E129" i="20"/>
  <c r="D129" i="20"/>
  <c r="C129" i="20"/>
  <c r="B129" i="20"/>
  <c r="A129" i="20"/>
  <c r="I124" i="20"/>
  <c r="H129" i="20"/>
  <c r="F129" i="20" s="1"/>
  <c r="H125" i="20"/>
  <c r="F414" i="11"/>
  <c r="F413" i="11" s="1"/>
  <c r="F412" i="11" s="1"/>
  <c r="F411" i="11" s="1"/>
  <c r="E414" i="11"/>
  <c r="D412" i="11"/>
  <c r="D413" i="11"/>
  <c r="D414" i="11"/>
  <c r="C412" i="11"/>
  <c r="C413" i="11"/>
  <c r="C414" i="11"/>
  <c r="B412" i="11"/>
  <c r="B413" i="11"/>
  <c r="B414" i="11"/>
  <c r="D411" i="11"/>
  <c r="C411" i="11"/>
  <c r="B411" i="11"/>
  <c r="A412" i="11"/>
  <c r="A413" i="11"/>
  <c r="A414" i="11"/>
  <c r="A411" i="11"/>
  <c r="F139" i="11"/>
  <c r="E139" i="11"/>
  <c r="D139" i="11"/>
  <c r="C139" i="11"/>
  <c r="B139" i="11"/>
  <c r="A139" i="11"/>
  <c r="G356" i="10"/>
  <c r="G487" i="10" l="1"/>
  <c r="G486" i="10" s="1"/>
  <c r="G485" i="10" s="1"/>
  <c r="G303" i="10" l="1"/>
  <c r="G529" i="10" l="1"/>
  <c r="F483" i="11" l="1"/>
  <c r="G297" i="10" l="1"/>
  <c r="G223" i="10"/>
  <c r="G300" i="10"/>
  <c r="G168" i="10"/>
  <c r="E140" i="20" l="1"/>
  <c r="D140" i="20"/>
  <c r="C140" i="20"/>
  <c r="B140" i="20"/>
  <c r="I131" i="20"/>
  <c r="A140" i="20"/>
  <c r="H140" i="20"/>
  <c r="F140" i="20" s="1"/>
  <c r="F478" i="11"/>
  <c r="E478" i="11"/>
  <c r="D478" i="11"/>
  <c r="C478" i="11"/>
  <c r="B478" i="11"/>
  <c r="A478" i="11"/>
  <c r="G191" i="10"/>
  <c r="E138" i="20"/>
  <c r="D138" i="20"/>
  <c r="C138" i="20"/>
  <c r="B138" i="20"/>
  <c r="A138" i="20"/>
  <c r="H138" i="20"/>
  <c r="F138" i="20" s="1"/>
  <c r="F480" i="11"/>
  <c r="E480" i="11"/>
  <c r="D480" i="11"/>
  <c r="C480" i="11"/>
  <c r="B480" i="11"/>
  <c r="A480" i="11"/>
  <c r="H100" i="20" l="1"/>
  <c r="F100" i="20" s="1"/>
  <c r="E100" i="20"/>
  <c r="D100" i="20"/>
  <c r="C100" i="20"/>
  <c r="B100" i="20"/>
  <c r="A100" i="20"/>
  <c r="F301" i="11"/>
  <c r="E301" i="11"/>
  <c r="D301" i="11"/>
  <c r="C301" i="11"/>
  <c r="B301" i="11"/>
  <c r="A301" i="11"/>
  <c r="G41" i="10"/>
  <c r="G108" i="10"/>
  <c r="E98" i="20"/>
  <c r="D98" i="20"/>
  <c r="C98" i="20"/>
  <c r="B98" i="20"/>
  <c r="A98" i="20"/>
  <c r="H98" i="20"/>
  <c r="F98" i="20" s="1"/>
  <c r="F297" i="11"/>
  <c r="E297" i="11"/>
  <c r="D297" i="11"/>
  <c r="C297" i="11"/>
  <c r="B297" i="11"/>
  <c r="A297" i="11"/>
  <c r="G147" i="10"/>
  <c r="G128" i="20" s="1"/>
  <c r="G124" i="20" s="1"/>
  <c r="G118" i="10"/>
  <c r="G120" i="20" s="1"/>
  <c r="H109" i="20"/>
  <c r="F109" i="20" s="1"/>
  <c r="G108" i="20"/>
  <c r="I105" i="20"/>
  <c r="B109" i="20"/>
  <c r="B108" i="20"/>
  <c r="A109" i="20"/>
  <c r="A108" i="20"/>
  <c r="F336" i="11"/>
  <c r="F335" i="11"/>
  <c r="E336" i="11"/>
  <c r="E335" i="11"/>
  <c r="D336" i="11"/>
  <c r="D335" i="11"/>
  <c r="C336" i="11"/>
  <c r="B336" i="11"/>
  <c r="C335" i="11"/>
  <c r="B335" i="11"/>
  <c r="D334" i="11"/>
  <c r="C334" i="11"/>
  <c r="B334" i="11"/>
  <c r="A335" i="11"/>
  <c r="A336" i="11"/>
  <c r="A334" i="11"/>
  <c r="G84" i="10"/>
  <c r="F334" i="11" l="1"/>
  <c r="F108" i="20"/>
  <c r="E133" i="20" l="1"/>
  <c r="E132" i="20"/>
  <c r="D133" i="20"/>
  <c r="D132" i="20"/>
  <c r="C133" i="20"/>
  <c r="C132" i="20"/>
  <c r="B133" i="20"/>
  <c r="A133" i="20"/>
  <c r="H133" i="20"/>
  <c r="F491" i="11"/>
  <c r="E490" i="11"/>
  <c r="D490" i="11"/>
  <c r="C490" i="11"/>
  <c r="B490" i="11"/>
  <c r="E491" i="11"/>
  <c r="D491" i="11"/>
  <c r="C491" i="11"/>
  <c r="B491" i="11"/>
  <c r="A491" i="11"/>
  <c r="G204" i="10"/>
  <c r="F133" i="20" l="1"/>
  <c r="H70" i="20"/>
  <c r="G69" i="20"/>
  <c r="E70" i="20"/>
  <c r="D70" i="20"/>
  <c r="C70" i="20"/>
  <c r="B70" i="20"/>
  <c r="A70" i="20"/>
  <c r="E69" i="20"/>
  <c r="D69" i="20"/>
  <c r="C69" i="20"/>
  <c r="B69" i="20"/>
  <c r="A69" i="20"/>
  <c r="I57" i="20"/>
  <c r="F364" i="11"/>
  <c r="F363" i="11"/>
  <c r="E364" i="11"/>
  <c r="E363" i="11"/>
  <c r="D364" i="11"/>
  <c r="D363" i="11"/>
  <c r="C364" i="11"/>
  <c r="B364" i="11"/>
  <c r="C363" i="11"/>
  <c r="B363" i="11"/>
  <c r="A364" i="11"/>
  <c r="A363" i="11"/>
  <c r="F70" i="20" l="1"/>
  <c r="F69" i="20"/>
  <c r="H80" i="20"/>
  <c r="G79" i="20"/>
  <c r="F79" i="20" s="1"/>
  <c r="E80" i="20"/>
  <c r="E79" i="20"/>
  <c r="D80" i="20"/>
  <c r="D79" i="20"/>
  <c r="C80" i="20"/>
  <c r="C79" i="20"/>
  <c r="B80" i="20"/>
  <c r="B79" i="20"/>
  <c r="A80" i="20"/>
  <c r="A79" i="20"/>
  <c r="I78" i="20"/>
  <c r="F293" i="11"/>
  <c r="F292" i="11"/>
  <c r="E293" i="11"/>
  <c r="E292" i="11"/>
  <c r="D293" i="11"/>
  <c r="D292" i="11"/>
  <c r="C293" i="11"/>
  <c r="B293" i="11"/>
  <c r="C292" i="11"/>
  <c r="B292" i="11"/>
  <c r="A293" i="11"/>
  <c r="A292" i="11"/>
  <c r="E82" i="20"/>
  <c r="D82" i="20"/>
  <c r="C82" i="20"/>
  <c r="B82" i="20"/>
  <c r="A82" i="20"/>
  <c r="H82" i="20"/>
  <c r="E327" i="11"/>
  <c r="D327" i="11"/>
  <c r="C327" i="11"/>
  <c r="B327" i="11"/>
  <c r="F327" i="11"/>
  <c r="A327" i="11"/>
  <c r="G75" i="10"/>
  <c r="E90" i="20"/>
  <c r="D90" i="20"/>
  <c r="E89" i="20"/>
  <c r="D89" i="20"/>
  <c r="C90" i="20"/>
  <c r="C89" i="20"/>
  <c r="B90" i="20"/>
  <c r="B89" i="20"/>
  <c r="G89" i="20"/>
  <c r="F89" i="20" s="1"/>
  <c r="H90" i="20"/>
  <c r="F90" i="20" s="1"/>
  <c r="A90" i="20"/>
  <c r="A89" i="20"/>
  <c r="F299" i="11"/>
  <c r="F298" i="11"/>
  <c r="E299" i="11"/>
  <c r="E298" i="11"/>
  <c r="D299" i="11"/>
  <c r="C299" i="11"/>
  <c r="B299" i="11"/>
  <c r="D298" i="11"/>
  <c r="C298" i="11"/>
  <c r="B298" i="11"/>
  <c r="A299" i="11"/>
  <c r="A298" i="11"/>
  <c r="E84" i="20"/>
  <c r="D84" i="20"/>
  <c r="E83" i="20"/>
  <c r="D83" i="20"/>
  <c r="C84" i="20"/>
  <c r="C83" i="20"/>
  <c r="B84" i="20"/>
  <c r="B83" i="20"/>
  <c r="A84" i="20"/>
  <c r="A83" i="20"/>
  <c r="H84" i="20"/>
  <c r="F84" i="20" s="1"/>
  <c r="G83" i="20"/>
  <c r="F83" i="20" s="1"/>
  <c r="F329" i="11"/>
  <c r="F328" i="11"/>
  <c r="E329" i="11"/>
  <c r="E328" i="11"/>
  <c r="D329" i="11"/>
  <c r="D328" i="11"/>
  <c r="C329" i="11"/>
  <c r="B329" i="11"/>
  <c r="C328" i="11"/>
  <c r="B328" i="11"/>
  <c r="A329" i="11"/>
  <c r="A328" i="11"/>
  <c r="I292" i="20"/>
  <c r="E296" i="20"/>
  <c r="D296" i="20"/>
  <c r="E295" i="20"/>
  <c r="D295" i="20"/>
  <c r="C296" i="20"/>
  <c r="C295" i="20"/>
  <c r="B296" i="20"/>
  <c r="B295" i="20"/>
  <c r="A296" i="20"/>
  <c r="A295" i="20"/>
  <c r="H296" i="20"/>
  <c r="F296" i="20" s="1"/>
  <c r="G295" i="20"/>
  <c r="F295" i="20" s="1"/>
  <c r="F421" i="11"/>
  <c r="E421" i="11"/>
  <c r="D421" i="11"/>
  <c r="C421" i="11"/>
  <c r="B421" i="11"/>
  <c r="F420" i="11"/>
  <c r="E420" i="11"/>
  <c r="D420" i="11"/>
  <c r="C420" i="11"/>
  <c r="B420" i="11"/>
  <c r="A421" i="11"/>
  <c r="A420" i="11"/>
  <c r="G491" i="10"/>
  <c r="F128" i="20"/>
  <c r="E128" i="20"/>
  <c r="D128" i="20"/>
  <c r="C128" i="20"/>
  <c r="B128" i="20"/>
  <c r="A128" i="20"/>
  <c r="F402" i="11"/>
  <c r="E402" i="11"/>
  <c r="D402" i="11"/>
  <c r="C402" i="11"/>
  <c r="B402" i="11"/>
  <c r="A402" i="11"/>
  <c r="G143" i="10"/>
  <c r="H143" i="20"/>
  <c r="F143" i="20" s="1"/>
  <c r="G142" i="20"/>
  <c r="G141" i="20" s="1"/>
  <c r="E143" i="20"/>
  <c r="D143" i="20"/>
  <c r="E142" i="20"/>
  <c r="D142" i="20"/>
  <c r="C143" i="20"/>
  <c r="C142" i="20"/>
  <c r="I141" i="20"/>
  <c r="I130" i="20" s="1"/>
  <c r="B142" i="20"/>
  <c r="B143" i="20"/>
  <c r="B141" i="20"/>
  <c r="A143" i="20"/>
  <c r="A142" i="20"/>
  <c r="A141" i="20"/>
  <c r="F482" i="11"/>
  <c r="F481" i="11" s="1"/>
  <c r="E483" i="11"/>
  <c r="E482" i="11"/>
  <c r="D482" i="11"/>
  <c r="D483" i="11"/>
  <c r="D484" i="11"/>
  <c r="D481" i="11"/>
  <c r="C482" i="11"/>
  <c r="C483" i="11"/>
  <c r="C484" i="11"/>
  <c r="C481" i="11"/>
  <c r="B482" i="11"/>
  <c r="B483" i="11"/>
  <c r="B484" i="11"/>
  <c r="B481" i="11"/>
  <c r="A482" i="11"/>
  <c r="A483" i="11"/>
  <c r="A484" i="11"/>
  <c r="A481" i="11"/>
  <c r="G196" i="10"/>
  <c r="G199" i="10"/>
  <c r="E113" i="20"/>
  <c r="D113" i="20"/>
  <c r="C113" i="20"/>
  <c r="B113" i="20"/>
  <c r="H113" i="20"/>
  <c r="F113" i="20" s="1"/>
  <c r="A113" i="20"/>
  <c r="F474" i="11"/>
  <c r="E474" i="11"/>
  <c r="D474" i="11"/>
  <c r="C474" i="11"/>
  <c r="B474" i="11"/>
  <c r="A474" i="11"/>
  <c r="G187" i="10"/>
  <c r="F80" i="20" l="1"/>
  <c r="F82" i="20"/>
  <c r="G190" i="10"/>
  <c r="G292" i="20"/>
  <c r="H141" i="20"/>
  <c r="F141" i="20" s="1"/>
  <c r="F142" i="20"/>
  <c r="G110" i="20" l="1"/>
  <c r="F110" i="20" s="1"/>
  <c r="E110" i="20"/>
  <c r="D110" i="20"/>
  <c r="C110" i="20"/>
  <c r="B110" i="20"/>
  <c r="A110" i="20"/>
  <c r="F392" i="11"/>
  <c r="E392" i="11"/>
  <c r="D392" i="11"/>
  <c r="C392" i="11"/>
  <c r="B392" i="11"/>
  <c r="A392" i="11"/>
  <c r="G136" i="10"/>
  <c r="H104" i="20"/>
  <c r="F104" i="20" s="1"/>
  <c r="G103" i="20"/>
  <c r="F103" i="20" s="1"/>
  <c r="E104" i="20"/>
  <c r="D104" i="20"/>
  <c r="E103" i="20"/>
  <c r="D103" i="20"/>
  <c r="C104" i="20"/>
  <c r="C103" i="20"/>
  <c r="B104" i="20"/>
  <c r="B103" i="20"/>
  <c r="A104" i="20"/>
  <c r="A103" i="20"/>
  <c r="E390" i="11"/>
  <c r="D390" i="11"/>
  <c r="C390" i="11"/>
  <c r="B390" i="11"/>
  <c r="E389" i="11"/>
  <c r="D389" i="11"/>
  <c r="C389" i="11"/>
  <c r="B389" i="11"/>
  <c r="F390" i="11"/>
  <c r="F389" i="11"/>
  <c r="A390" i="11"/>
  <c r="A389" i="11"/>
  <c r="G130" i="10"/>
  <c r="G314" i="20" l="1"/>
  <c r="E314" i="20"/>
  <c r="D314" i="20"/>
  <c r="C314" i="20"/>
  <c r="B314" i="20"/>
  <c r="F243" i="11"/>
  <c r="E243" i="11"/>
  <c r="D243" i="11"/>
  <c r="C243" i="11"/>
  <c r="B243" i="11"/>
  <c r="C479" i="11" l="1"/>
  <c r="B479" i="11"/>
  <c r="H254" i="20" l="1"/>
  <c r="F254" i="20" s="1"/>
  <c r="G253" i="20"/>
  <c r="F253" i="20" s="1"/>
  <c r="E254" i="20"/>
  <c r="D254" i="20"/>
  <c r="E253" i="20"/>
  <c r="D253" i="20"/>
  <c r="C254" i="20"/>
  <c r="C253" i="20"/>
  <c r="B254" i="20"/>
  <c r="B253" i="20"/>
  <c r="A254" i="20"/>
  <c r="A253" i="20"/>
  <c r="I250" i="20"/>
  <c r="F162" i="11"/>
  <c r="F161" i="11"/>
  <c r="E162" i="11"/>
  <c r="E161" i="11"/>
  <c r="D162" i="11"/>
  <c r="C162" i="11"/>
  <c r="B162" i="11"/>
  <c r="C161" i="11"/>
  <c r="B161" i="11"/>
  <c r="A162" i="11"/>
  <c r="A161" i="11"/>
  <c r="G374" i="10"/>
  <c r="G373" i="10" s="1"/>
  <c r="C159" i="11" l="1"/>
  <c r="B159" i="11"/>
  <c r="E284" i="20" l="1"/>
  <c r="D284" i="20"/>
  <c r="C284" i="20"/>
  <c r="H237" i="20" l="1"/>
  <c r="I237" i="20"/>
  <c r="G238" i="20"/>
  <c r="F238" i="20" s="1"/>
  <c r="E238" i="20"/>
  <c r="D238" i="20"/>
  <c r="C238" i="20"/>
  <c r="B238" i="20"/>
  <c r="B237" i="20"/>
  <c r="A238" i="20"/>
  <c r="A237" i="20"/>
  <c r="F269" i="11"/>
  <c r="F268" i="11" s="1"/>
  <c r="E269" i="11"/>
  <c r="D269" i="11"/>
  <c r="C269" i="11"/>
  <c r="B269" i="11"/>
  <c r="D268" i="11"/>
  <c r="C268" i="11"/>
  <c r="B268" i="11"/>
  <c r="A269" i="11"/>
  <c r="A268" i="11"/>
  <c r="G473" i="10"/>
  <c r="G237" i="20" l="1"/>
  <c r="F237" i="20" s="1"/>
  <c r="E313" i="20"/>
  <c r="D313" i="20"/>
  <c r="C313" i="20"/>
  <c r="B313" i="20"/>
  <c r="F314" i="20"/>
  <c r="E242" i="11"/>
  <c r="D242" i="11"/>
  <c r="C242" i="11"/>
  <c r="B242" i="11"/>
  <c r="C241" i="11"/>
  <c r="B241" i="11"/>
  <c r="H102" i="20"/>
  <c r="F102" i="20" s="1"/>
  <c r="G101" i="20"/>
  <c r="F101" i="20" s="1"/>
  <c r="E102" i="20"/>
  <c r="D102" i="20"/>
  <c r="E101" i="20"/>
  <c r="D101" i="20"/>
  <c r="C102" i="20"/>
  <c r="C101" i="20"/>
  <c r="B102" i="20"/>
  <c r="B101" i="20"/>
  <c r="A102" i="20"/>
  <c r="A101" i="20"/>
  <c r="E388" i="11"/>
  <c r="E387" i="11"/>
  <c r="D388" i="11"/>
  <c r="C388" i="11"/>
  <c r="B388" i="11"/>
  <c r="D387" i="11"/>
  <c r="C387" i="11"/>
  <c r="B387" i="11"/>
  <c r="F388" i="11"/>
  <c r="F387" i="11"/>
  <c r="A388" i="11"/>
  <c r="A387" i="11"/>
  <c r="H287" i="20"/>
  <c r="H286" i="20" s="1"/>
  <c r="I287" i="20"/>
  <c r="I286" i="20" s="1"/>
  <c r="G288" i="20"/>
  <c r="G287" i="20" s="1"/>
  <c r="G286" i="20" s="1"/>
  <c r="A288" i="20"/>
  <c r="B287" i="20"/>
  <c r="B288" i="20"/>
  <c r="A287" i="20"/>
  <c r="B286" i="20"/>
  <c r="A286" i="20"/>
  <c r="F427" i="11"/>
  <c r="F426" i="11" s="1"/>
  <c r="F425" i="11" s="1"/>
  <c r="F424" i="11" s="1"/>
  <c r="F423" i="11" s="1"/>
  <c r="F422" i="11" s="1"/>
  <c r="E427" i="11"/>
  <c r="D424" i="11"/>
  <c r="D425" i="11"/>
  <c r="D426" i="11"/>
  <c r="D427" i="11"/>
  <c r="C423" i="11"/>
  <c r="C424" i="11"/>
  <c r="C425" i="11"/>
  <c r="C426" i="11"/>
  <c r="C427" i="11"/>
  <c r="B423" i="11"/>
  <c r="B424" i="11"/>
  <c r="B425" i="11"/>
  <c r="B426" i="11"/>
  <c r="B427" i="11"/>
  <c r="B422" i="11"/>
  <c r="A423" i="11"/>
  <c r="A424" i="11"/>
  <c r="A425" i="11"/>
  <c r="A426" i="11"/>
  <c r="A427" i="11"/>
  <c r="A422" i="11"/>
  <c r="G500" i="10"/>
  <c r="G499" i="10" s="1"/>
  <c r="G498" i="10" s="1"/>
  <c r="G497" i="10" s="1"/>
  <c r="G496" i="10" s="1"/>
  <c r="F288" i="20" l="1"/>
  <c r="F286" i="20"/>
  <c r="F287" i="20"/>
  <c r="C130" i="21" l="1"/>
  <c r="C135" i="21"/>
  <c r="C128" i="21" l="1"/>
  <c r="C106" i="21" l="1"/>
  <c r="C105" i="21" s="1"/>
  <c r="C114" i="21" l="1"/>
  <c r="C126" i="21"/>
  <c r="C177" i="21" l="1"/>
  <c r="C59" i="21" l="1"/>
  <c r="C44" i="21" l="1"/>
  <c r="C52" i="21" l="1"/>
  <c r="C17" i="21"/>
  <c r="A386" i="11" l="1"/>
  <c r="C102" i="21" l="1"/>
  <c r="C108" i="21"/>
  <c r="C110" i="21"/>
  <c r="C112" i="21"/>
  <c r="C116" i="21"/>
  <c r="C118" i="21"/>
  <c r="C120" i="21"/>
  <c r="C122" i="21"/>
  <c r="C124" i="21"/>
  <c r="C132" i="21"/>
  <c r="C134" i="21"/>
  <c r="C168" i="21"/>
  <c r="C170" i="21"/>
  <c r="C172" i="21"/>
  <c r="C174" i="21"/>
  <c r="C176" i="21"/>
  <c r="C187" i="21"/>
  <c r="C189" i="21"/>
  <c r="C104" i="21" l="1"/>
  <c r="C167" i="21"/>
  <c r="E173" i="20" l="1"/>
  <c r="D173" i="20"/>
  <c r="C173" i="20"/>
  <c r="B173" i="20"/>
  <c r="A173" i="20"/>
  <c r="E375" i="11"/>
  <c r="D375" i="11"/>
  <c r="C375" i="11"/>
  <c r="B375" i="11"/>
  <c r="A375" i="11"/>
  <c r="D374" i="11"/>
  <c r="C374" i="11"/>
  <c r="B374" i="11"/>
  <c r="A374" i="11"/>
  <c r="G124" i="10" l="1"/>
  <c r="F375" i="11" l="1"/>
  <c r="F374" i="11" s="1"/>
  <c r="G173" i="20"/>
  <c r="F173" i="20" s="1"/>
  <c r="C96" i="20" l="1"/>
  <c r="B96" i="20"/>
  <c r="A96" i="20"/>
  <c r="E386" i="11"/>
  <c r="D386" i="11"/>
  <c r="C386" i="11"/>
  <c r="B386" i="11"/>
  <c r="D385" i="11"/>
  <c r="C385" i="11"/>
  <c r="B385" i="11"/>
  <c r="A385" i="11"/>
  <c r="H96" i="20"/>
  <c r="F96" i="20" s="1"/>
  <c r="F386" i="11" l="1"/>
  <c r="F385" i="11" s="1"/>
  <c r="E477" i="11" l="1"/>
  <c r="D477" i="11"/>
  <c r="D476" i="11"/>
  <c r="C477" i="11"/>
  <c r="B477" i="11"/>
  <c r="C476" i="11"/>
  <c r="B476" i="11"/>
  <c r="A477" i="11"/>
  <c r="A476" i="11"/>
  <c r="A206" i="11"/>
  <c r="A152" i="11" l="1"/>
  <c r="A124" i="11"/>
  <c r="C191" i="20" l="1"/>
  <c r="B191" i="20"/>
  <c r="E205" i="11"/>
  <c r="D205" i="11"/>
  <c r="H111" i="20" l="1"/>
  <c r="B132" i="20" l="1"/>
  <c r="C139" i="20"/>
  <c r="B139" i="20"/>
  <c r="A139" i="20"/>
  <c r="C300" i="20"/>
  <c r="B300" i="20"/>
  <c r="B299" i="20"/>
  <c r="A299" i="20"/>
  <c r="A300" i="20"/>
  <c r="A298" i="20"/>
  <c r="E81" i="20"/>
  <c r="D81" i="20"/>
  <c r="C81" i="20"/>
  <c r="B81" i="20"/>
  <c r="A81" i="20"/>
  <c r="H48" i="20"/>
  <c r="H47" i="20" s="1"/>
  <c r="I48" i="20"/>
  <c r="I47" i="20" s="1"/>
  <c r="I232" i="20"/>
  <c r="F236" i="20"/>
  <c r="F235" i="20"/>
  <c r="E23" i="20"/>
  <c r="E22" i="20"/>
  <c r="D23" i="20"/>
  <c r="D22" i="20"/>
  <c r="C23" i="20"/>
  <c r="C22" i="20"/>
  <c r="B23" i="20"/>
  <c r="B22" i="20"/>
  <c r="A23" i="20"/>
  <c r="H23" i="20"/>
  <c r="F23" i="20" s="1"/>
  <c r="A22" i="20"/>
  <c r="E326" i="11"/>
  <c r="D326" i="11"/>
  <c r="C326" i="11"/>
  <c r="B326" i="11"/>
  <c r="A326" i="11"/>
  <c r="F382" i="11"/>
  <c r="E382" i="11"/>
  <c r="E381" i="11"/>
  <c r="D379" i="11"/>
  <c r="D380" i="11"/>
  <c r="D381" i="11"/>
  <c r="D382" i="11"/>
  <c r="C379" i="11"/>
  <c r="C380" i="11"/>
  <c r="C381" i="11"/>
  <c r="C382" i="11"/>
  <c r="B379" i="11"/>
  <c r="B380" i="11"/>
  <c r="B381" i="11"/>
  <c r="B382" i="11"/>
  <c r="D378" i="11"/>
  <c r="C378" i="11"/>
  <c r="B378" i="11"/>
  <c r="A379" i="11"/>
  <c r="A380" i="11"/>
  <c r="A381" i="11"/>
  <c r="A382" i="11"/>
  <c r="A378" i="11"/>
  <c r="A391" i="11"/>
  <c r="B391" i="11"/>
  <c r="C391" i="11"/>
  <c r="D391" i="11"/>
  <c r="A393" i="11"/>
  <c r="B393" i="11"/>
  <c r="C393" i="11"/>
  <c r="D393" i="11"/>
  <c r="E393" i="11"/>
  <c r="F393" i="11"/>
  <c r="H232" i="20" l="1"/>
  <c r="G119" i="10"/>
  <c r="G132" i="20" l="1"/>
  <c r="G300" i="20"/>
  <c r="G81" i="20" l="1"/>
  <c r="F326" i="11"/>
  <c r="G99" i="20"/>
  <c r="F81" i="20" l="1"/>
  <c r="G48" i="20" l="1"/>
  <c r="F49" i="20"/>
  <c r="G481" i="10" l="1"/>
  <c r="G480" i="10" s="1"/>
  <c r="G479" i="10" s="1"/>
  <c r="G478" i="10" s="1"/>
  <c r="F381" i="11"/>
  <c r="F380" i="11" s="1"/>
  <c r="F379" i="11" s="1"/>
  <c r="F378" i="11" s="1"/>
  <c r="G22" i="20"/>
  <c r="F477" i="11"/>
  <c r="G139" i="20"/>
  <c r="F139" i="20" s="1"/>
  <c r="F234" i="20"/>
  <c r="G47" i="20"/>
  <c r="F47" i="20" s="1"/>
  <c r="F48" i="20"/>
  <c r="F263" i="11" l="1"/>
  <c r="F233" i="20"/>
  <c r="G232" i="20"/>
  <c r="F22" i="20"/>
  <c r="G21" i="20"/>
  <c r="F232" i="20" l="1"/>
  <c r="G58" i="10"/>
  <c r="C17" i="24" l="1"/>
  <c r="G85" i="20" l="1"/>
  <c r="H86" i="20"/>
  <c r="E86" i="20"/>
  <c r="D86" i="20"/>
  <c r="C86" i="20"/>
  <c r="B86" i="20"/>
  <c r="E85" i="20"/>
  <c r="D85" i="20"/>
  <c r="C85" i="20"/>
  <c r="B85" i="20"/>
  <c r="A86" i="20"/>
  <c r="A85" i="20"/>
  <c r="E278" i="11"/>
  <c r="E277" i="11"/>
  <c r="D278" i="11"/>
  <c r="D277" i="11"/>
  <c r="C278" i="11"/>
  <c r="B278" i="11"/>
  <c r="C277" i="11"/>
  <c r="B277" i="11"/>
  <c r="D276" i="11"/>
  <c r="C276" i="11"/>
  <c r="B276" i="11"/>
  <c r="D275" i="11"/>
  <c r="C275" i="11"/>
  <c r="B275" i="11"/>
  <c r="F278" i="11"/>
  <c r="F277" i="11"/>
  <c r="A278" i="11"/>
  <c r="A277" i="11"/>
  <c r="A276" i="11"/>
  <c r="A275" i="11"/>
  <c r="G26" i="10"/>
  <c r="G25" i="10" s="1"/>
  <c r="F86" i="20" l="1"/>
  <c r="F85" i="20"/>
  <c r="F276" i="11"/>
  <c r="F275" i="11" s="1"/>
  <c r="A441" i="11" l="1"/>
  <c r="A242" i="11"/>
  <c r="F203" i="11"/>
  <c r="A197" i="11"/>
  <c r="C134" i="11"/>
  <c r="B134" i="11"/>
  <c r="A134" i="11"/>
  <c r="F132" i="11"/>
  <c r="H177" i="20" l="1"/>
  <c r="E177" i="20"/>
  <c r="D177" i="20"/>
  <c r="C177" i="20"/>
  <c r="B177" i="20"/>
  <c r="A177" i="20"/>
  <c r="A176" i="20"/>
  <c r="F138" i="11"/>
  <c r="E138" i="11"/>
  <c r="D138" i="11"/>
  <c r="C138" i="11"/>
  <c r="B138" i="11"/>
  <c r="A138" i="11"/>
  <c r="D137" i="11"/>
  <c r="C137" i="11"/>
  <c r="B137" i="11"/>
  <c r="A137" i="11"/>
  <c r="D136" i="11"/>
  <c r="C136" i="11"/>
  <c r="B136" i="11"/>
  <c r="A136" i="11"/>
  <c r="D135" i="11"/>
  <c r="C135" i="11"/>
  <c r="B135" i="11"/>
  <c r="A135" i="11"/>
  <c r="F137" i="11" l="1"/>
  <c r="F136" i="11" s="1"/>
  <c r="F135" i="11" s="1"/>
  <c r="G355" i="10"/>
  <c r="G354" i="10" s="1"/>
  <c r="E112" i="20" l="1"/>
  <c r="D112" i="20"/>
  <c r="C112" i="20"/>
  <c r="B112" i="20"/>
  <c r="G112" i="20"/>
  <c r="A112" i="20"/>
  <c r="G106" i="20"/>
  <c r="G105" i="20" s="1"/>
  <c r="E473" i="11"/>
  <c r="D473" i="11"/>
  <c r="C473" i="11"/>
  <c r="B473" i="11"/>
  <c r="D472" i="11"/>
  <c r="C472" i="11"/>
  <c r="B472" i="11"/>
  <c r="D471" i="11"/>
  <c r="C471" i="11"/>
  <c r="B471" i="11"/>
  <c r="A473" i="11"/>
  <c r="A472" i="11"/>
  <c r="A471" i="11"/>
  <c r="F473" i="11"/>
  <c r="F472" i="11" l="1"/>
  <c r="F471" i="11" s="1"/>
  <c r="F112" i="20"/>
  <c r="G186" i="10"/>
  <c r="E111" i="20"/>
  <c r="D111" i="20"/>
  <c r="C111" i="20"/>
  <c r="B111" i="20"/>
  <c r="A111" i="20"/>
  <c r="F111" i="20"/>
  <c r="H107" i="20" l="1"/>
  <c r="E107" i="20"/>
  <c r="D107" i="20"/>
  <c r="E106" i="20"/>
  <c r="D106" i="20"/>
  <c r="C107" i="20"/>
  <c r="C106" i="20"/>
  <c r="B107" i="20"/>
  <c r="B106" i="20"/>
  <c r="A107" i="20"/>
  <c r="A106" i="20"/>
  <c r="F304" i="11"/>
  <c r="F303" i="11"/>
  <c r="E304" i="11"/>
  <c r="D304" i="11"/>
  <c r="C304" i="11"/>
  <c r="B304" i="11"/>
  <c r="E303" i="11"/>
  <c r="D303" i="11"/>
  <c r="C303" i="11"/>
  <c r="B303" i="11"/>
  <c r="D302" i="11"/>
  <c r="C302" i="11"/>
  <c r="B302" i="11"/>
  <c r="A304" i="11"/>
  <c r="A303" i="11"/>
  <c r="A302" i="11"/>
  <c r="G52" i="10"/>
  <c r="F107" i="20" l="1"/>
  <c r="F106" i="20"/>
  <c r="F302" i="11"/>
  <c r="E99" i="20"/>
  <c r="D99" i="20"/>
  <c r="C99" i="20"/>
  <c r="B99" i="20"/>
  <c r="A99" i="20"/>
  <c r="F99" i="20"/>
  <c r="A105" i="20"/>
  <c r="B105" i="20"/>
  <c r="A91" i="20"/>
  <c r="A92" i="20"/>
  <c r="F300" i="11"/>
  <c r="E300" i="11"/>
  <c r="D300" i="11"/>
  <c r="C300" i="11"/>
  <c r="B300" i="11"/>
  <c r="A300" i="11"/>
  <c r="H66" i="20" l="1"/>
  <c r="F66" i="20" s="1"/>
  <c r="G65" i="20"/>
  <c r="F65" i="20" s="1"/>
  <c r="E66" i="20"/>
  <c r="D66" i="20"/>
  <c r="E65" i="20"/>
  <c r="D65" i="20"/>
  <c r="C66" i="20"/>
  <c r="C65" i="20"/>
  <c r="B66" i="20"/>
  <c r="B65" i="20"/>
  <c r="A66" i="20"/>
  <c r="A65" i="20"/>
  <c r="F324" i="11"/>
  <c r="F323" i="11"/>
  <c r="E324" i="11"/>
  <c r="D324" i="11"/>
  <c r="C324" i="11"/>
  <c r="B324" i="11"/>
  <c r="E323" i="11"/>
  <c r="D323" i="11"/>
  <c r="C323" i="11"/>
  <c r="B323" i="11"/>
  <c r="A324" i="11"/>
  <c r="A323" i="11"/>
  <c r="G70" i="10"/>
  <c r="F242" i="11"/>
  <c r="I312" i="20" l="1"/>
  <c r="H312" i="20"/>
  <c r="G313" i="20"/>
  <c r="A313" i="20"/>
  <c r="G448" i="10"/>
  <c r="F313" i="20" l="1"/>
  <c r="G312" i="20"/>
  <c r="G38" i="10"/>
  <c r="I186" i="20" l="1"/>
  <c r="E189" i="20"/>
  <c r="D189" i="20"/>
  <c r="C189" i="20"/>
  <c r="B189" i="20"/>
  <c r="H189" i="20"/>
  <c r="F189" i="20" s="1"/>
  <c r="A189" i="20"/>
  <c r="F202" i="11" l="1"/>
  <c r="D203" i="11"/>
  <c r="C203" i="11"/>
  <c r="B203" i="11"/>
  <c r="A203" i="11"/>
  <c r="C202" i="11"/>
  <c r="B202" i="11"/>
  <c r="D202" i="11"/>
  <c r="A202" i="11"/>
  <c r="H176" i="20"/>
  <c r="A147" i="11"/>
  <c r="D295" i="11"/>
  <c r="G409" i="10"/>
  <c r="C94" i="21" l="1"/>
  <c r="G243" i="20" l="1"/>
  <c r="F243" i="20" s="1"/>
  <c r="H244" i="20"/>
  <c r="F244" i="20" s="1"/>
  <c r="I242" i="20"/>
  <c r="I241" i="20" s="1"/>
  <c r="E244" i="20"/>
  <c r="D244" i="20"/>
  <c r="E243" i="20"/>
  <c r="D243" i="20"/>
  <c r="C244" i="20"/>
  <c r="C243" i="20"/>
  <c r="B244" i="20"/>
  <c r="B243" i="20"/>
  <c r="A244" i="20"/>
  <c r="A243" i="20"/>
  <c r="B242" i="20"/>
  <c r="A242" i="20"/>
  <c r="A241" i="20"/>
  <c r="B241" i="20"/>
  <c r="F198" i="11"/>
  <c r="E198" i="11"/>
  <c r="D198" i="11"/>
  <c r="C198" i="11"/>
  <c r="B198" i="11"/>
  <c r="A198" i="11"/>
  <c r="F197" i="11"/>
  <c r="E197" i="11"/>
  <c r="D197" i="11"/>
  <c r="C197" i="11"/>
  <c r="B197" i="11"/>
  <c r="D196" i="11"/>
  <c r="C196" i="11"/>
  <c r="B196" i="11"/>
  <c r="A196" i="11"/>
  <c r="D195" i="11"/>
  <c r="C195" i="11"/>
  <c r="B195" i="11"/>
  <c r="A195" i="11"/>
  <c r="G403" i="10"/>
  <c r="G402" i="10" s="1"/>
  <c r="G401" i="10" s="1"/>
  <c r="F196" i="11" l="1"/>
  <c r="F195" i="11" s="1"/>
  <c r="H242" i="20"/>
  <c r="H241" i="20" s="1"/>
  <c r="G242" i="20"/>
  <c r="G241" i="20" s="1"/>
  <c r="F241" i="20" l="1"/>
  <c r="F242" i="20"/>
  <c r="H92" i="20" l="1"/>
  <c r="F92" i="20" s="1"/>
  <c r="G91" i="20"/>
  <c r="F91" i="20" s="1"/>
  <c r="E92" i="20"/>
  <c r="D92" i="20"/>
  <c r="E91" i="20"/>
  <c r="D91" i="20"/>
  <c r="C92" i="20"/>
  <c r="C91" i="20"/>
  <c r="B92" i="20"/>
  <c r="B91" i="20"/>
  <c r="H64" i="20"/>
  <c r="F64" i="20" s="1"/>
  <c r="G63" i="20"/>
  <c r="F63" i="20" s="1"/>
  <c r="E64" i="20"/>
  <c r="D64" i="20"/>
  <c r="C64" i="20"/>
  <c r="B64" i="20"/>
  <c r="E63" i="20"/>
  <c r="D63" i="20"/>
  <c r="C63" i="20"/>
  <c r="B63" i="20"/>
  <c r="A64" i="20"/>
  <c r="A63" i="20"/>
  <c r="F333" i="11"/>
  <c r="F332" i="11"/>
  <c r="E333" i="11"/>
  <c r="D333" i="11"/>
  <c r="C333" i="11"/>
  <c r="B333" i="11"/>
  <c r="E332" i="11"/>
  <c r="D332" i="11"/>
  <c r="C332" i="11"/>
  <c r="B332" i="11"/>
  <c r="A333" i="11"/>
  <c r="A332" i="11"/>
  <c r="D331" i="11"/>
  <c r="F322" i="11"/>
  <c r="F321" i="11"/>
  <c r="E322" i="11"/>
  <c r="D322" i="11"/>
  <c r="C322" i="11"/>
  <c r="B322" i="11"/>
  <c r="E321" i="11"/>
  <c r="D321" i="11"/>
  <c r="C321" i="11"/>
  <c r="B321" i="11"/>
  <c r="D320" i="11"/>
  <c r="C320" i="11"/>
  <c r="B320" i="11"/>
  <c r="A322" i="11"/>
  <c r="A321" i="11"/>
  <c r="A320" i="11"/>
  <c r="F320" i="11" l="1"/>
  <c r="G284" i="10" l="1"/>
  <c r="F312" i="20"/>
  <c r="F120" i="20"/>
  <c r="G137" i="20"/>
  <c r="G131" i="20" s="1"/>
  <c r="G122" i="20"/>
  <c r="G87" i="10"/>
  <c r="G69" i="10" s="1"/>
  <c r="G130" i="20" l="1"/>
  <c r="H377" i="20" l="1"/>
  <c r="H365" i="20"/>
  <c r="H335" i="20"/>
  <c r="H334" i="20"/>
  <c r="H320" i="20"/>
  <c r="H278" i="20"/>
  <c r="H36" i="20"/>
  <c r="G359" i="20" l="1"/>
  <c r="H363" i="20" l="1"/>
  <c r="F363" i="20" s="1"/>
  <c r="E363" i="20"/>
  <c r="D363" i="20"/>
  <c r="C363" i="20"/>
  <c r="B363" i="20"/>
  <c r="A363" i="20"/>
  <c r="H307" i="20"/>
  <c r="H306" i="20" s="1"/>
  <c r="H305" i="20" s="1"/>
  <c r="I306" i="20"/>
  <c r="I305" i="20" s="1"/>
  <c r="G306" i="20"/>
  <c r="G305" i="20" s="1"/>
  <c r="E307" i="20"/>
  <c r="D307" i="20"/>
  <c r="C307" i="20"/>
  <c r="B307" i="20"/>
  <c r="A307" i="20"/>
  <c r="B306" i="20"/>
  <c r="A306" i="20"/>
  <c r="B305" i="20"/>
  <c r="A305" i="20"/>
  <c r="H294" i="20"/>
  <c r="F294" i="20" s="1"/>
  <c r="E294" i="20"/>
  <c r="D294" i="20"/>
  <c r="C294" i="20"/>
  <c r="B294" i="20"/>
  <c r="A294" i="20"/>
  <c r="H230" i="20"/>
  <c r="F230" i="20" s="1"/>
  <c r="H229" i="20"/>
  <c r="F229" i="20" s="1"/>
  <c r="I228" i="20"/>
  <c r="G228" i="20"/>
  <c r="E230" i="20"/>
  <c r="D230" i="20"/>
  <c r="E229" i="20"/>
  <c r="D229" i="20"/>
  <c r="C230" i="20"/>
  <c r="C229" i="20"/>
  <c r="B230" i="20"/>
  <c r="B229" i="20"/>
  <c r="A230" i="20"/>
  <c r="A229" i="20"/>
  <c r="B228" i="20"/>
  <c r="A228" i="20"/>
  <c r="I299" i="20"/>
  <c r="G299" i="20"/>
  <c r="H301" i="20"/>
  <c r="F301" i="20" s="1"/>
  <c r="E301" i="20"/>
  <c r="D301" i="20"/>
  <c r="C301" i="20"/>
  <c r="B301" i="20"/>
  <c r="A301" i="20"/>
  <c r="H114" i="20"/>
  <c r="H105" i="20" s="1"/>
  <c r="E114" i="20"/>
  <c r="D114" i="20"/>
  <c r="C114" i="20"/>
  <c r="B114" i="20"/>
  <c r="A114" i="20"/>
  <c r="F31" i="11"/>
  <c r="E31" i="11"/>
  <c r="D31" i="11"/>
  <c r="C31" i="11"/>
  <c r="B31" i="11"/>
  <c r="A31" i="11"/>
  <c r="F463" i="11"/>
  <c r="F462" i="11" s="1"/>
  <c r="F461" i="11" s="1"/>
  <c r="F460" i="11" s="1"/>
  <c r="E463" i="11"/>
  <c r="D463" i="11"/>
  <c r="C463" i="11"/>
  <c r="B463" i="11"/>
  <c r="D462" i="11"/>
  <c r="C462" i="11"/>
  <c r="B462" i="11"/>
  <c r="D461" i="11"/>
  <c r="C461" i="11"/>
  <c r="B461" i="11"/>
  <c r="D460" i="11"/>
  <c r="C460" i="11"/>
  <c r="B460" i="11"/>
  <c r="A463" i="11"/>
  <c r="A462" i="11"/>
  <c r="A461" i="11"/>
  <c r="A460" i="11"/>
  <c r="F419" i="11"/>
  <c r="E419" i="11"/>
  <c r="D419" i="11"/>
  <c r="C419" i="11"/>
  <c r="B419" i="11"/>
  <c r="A419" i="11"/>
  <c r="F261" i="11"/>
  <c r="F260" i="11"/>
  <c r="E261" i="11"/>
  <c r="E260" i="11"/>
  <c r="D261" i="11"/>
  <c r="D260" i="11"/>
  <c r="C261" i="11"/>
  <c r="B261" i="11"/>
  <c r="C260" i="11"/>
  <c r="B260" i="11"/>
  <c r="D259" i="11"/>
  <c r="C259" i="11"/>
  <c r="B259" i="11"/>
  <c r="A261" i="11"/>
  <c r="A260" i="11"/>
  <c r="A259" i="11"/>
  <c r="F125" i="11"/>
  <c r="E125" i="11"/>
  <c r="D125" i="11"/>
  <c r="C125" i="11"/>
  <c r="B125" i="11"/>
  <c r="A125" i="11"/>
  <c r="F394" i="11"/>
  <c r="F391" i="11" s="1"/>
  <c r="E394" i="11"/>
  <c r="D394" i="11"/>
  <c r="C394" i="11"/>
  <c r="B394" i="11"/>
  <c r="A394" i="11"/>
  <c r="F105" i="20" l="1"/>
  <c r="F307" i="20"/>
  <c r="F305" i="20"/>
  <c r="F306" i="20"/>
  <c r="F114" i="20"/>
  <c r="H228" i="20"/>
  <c r="F228" i="20" s="1"/>
  <c r="F259" i="11"/>
  <c r="G528" i="10" l="1"/>
  <c r="G511" i="10"/>
  <c r="G510" i="10" s="1"/>
  <c r="G509" i="10" s="1"/>
  <c r="G508" i="10" s="1"/>
  <c r="G466" i="10"/>
  <c r="G342" i="10"/>
  <c r="C92" i="21" l="1"/>
  <c r="I322" i="20" l="1"/>
  <c r="G339" i="20"/>
  <c r="F339" i="20" s="1"/>
  <c r="E339" i="20"/>
  <c r="D339" i="20"/>
  <c r="C339" i="20"/>
  <c r="B339" i="20"/>
  <c r="A339" i="20"/>
  <c r="I316" i="20"/>
  <c r="G321" i="20"/>
  <c r="F321" i="20" s="1"/>
  <c r="E321" i="20"/>
  <c r="D321" i="20"/>
  <c r="C321" i="20"/>
  <c r="B321" i="20"/>
  <c r="A321" i="20"/>
  <c r="I271" i="20"/>
  <c r="G279" i="20"/>
  <c r="F279" i="20" s="1"/>
  <c r="E279" i="20"/>
  <c r="D279" i="20"/>
  <c r="C279" i="20"/>
  <c r="B279" i="20"/>
  <c r="A279" i="20"/>
  <c r="I30" i="20"/>
  <c r="G37" i="20"/>
  <c r="F37" i="20" s="1"/>
  <c r="E37" i="20"/>
  <c r="D37" i="20"/>
  <c r="C37" i="20"/>
  <c r="B37" i="20"/>
  <c r="A37" i="20"/>
  <c r="G316" i="20" l="1"/>
  <c r="G271" i="20"/>
  <c r="G30" i="20"/>
  <c r="F449" i="11"/>
  <c r="F455" i="11"/>
  <c r="E455" i="11"/>
  <c r="D455" i="11"/>
  <c r="C455" i="11"/>
  <c r="B455" i="11"/>
  <c r="A455" i="11"/>
  <c r="F76" i="11"/>
  <c r="E76" i="11"/>
  <c r="D76" i="11"/>
  <c r="C76" i="11"/>
  <c r="B76" i="11"/>
  <c r="A76" i="11"/>
  <c r="F58" i="11"/>
  <c r="E58" i="11"/>
  <c r="D58" i="11"/>
  <c r="C58" i="11"/>
  <c r="B58" i="11"/>
  <c r="A58" i="11"/>
  <c r="F24" i="11"/>
  <c r="E24" i="11"/>
  <c r="D24" i="11"/>
  <c r="A24" i="11"/>
  <c r="G222" i="10"/>
  <c r="G167" i="10"/>
  <c r="H31" i="20" l="1"/>
  <c r="C196" i="21"/>
  <c r="C195" i="21" s="1"/>
  <c r="E479" i="11" l="1"/>
  <c r="I51" i="20"/>
  <c r="I71" i="20"/>
  <c r="E349" i="11"/>
  <c r="E240" i="20"/>
  <c r="D240" i="20"/>
  <c r="A240" i="20"/>
  <c r="B240" i="20"/>
  <c r="A490" i="11"/>
  <c r="A132" i="20" s="1"/>
  <c r="F490" i="11"/>
  <c r="A349" i="11"/>
  <c r="A72" i="20" s="1"/>
  <c r="F349" i="11"/>
  <c r="H72" i="20" s="1"/>
  <c r="F72" i="20" s="1"/>
  <c r="A512" i="11"/>
  <c r="G475" i="10"/>
  <c r="H54" i="20"/>
  <c r="F54" i="20" s="1"/>
  <c r="B54" i="20"/>
  <c r="F185" i="11"/>
  <c r="E185" i="11"/>
  <c r="D185" i="11"/>
  <c r="C185" i="11"/>
  <c r="B185" i="11"/>
  <c r="A185" i="11"/>
  <c r="A54" i="20" s="1"/>
  <c r="G388" i="10"/>
  <c r="G331" i="10"/>
  <c r="C349" i="20"/>
  <c r="D349" i="20"/>
  <c r="E349" i="20"/>
  <c r="H349" i="20"/>
  <c r="F349" i="20" s="1"/>
  <c r="A349" i="20"/>
  <c r="F105" i="11"/>
  <c r="E105" i="11"/>
  <c r="D105" i="11"/>
  <c r="C105" i="11"/>
  <c r="B105" i="11"/>
  <c r="A105" i="11"/>
  <c r="G175" i="10"/>
  <c r="G122" i="10"/>
  <c r="G121" i="10" s="1"/>
  <c r="F335" i="20"/>
  <c r="E335" i="20"/>
  <c r="D335" i="20"/>
  <c r="C335" i="20"/>
  <c r="B335" i="20"/>
  <c r="A335" i="20"/>
  <c r="F334" i="20"/>
  <c r="E334" i="20"/>
  <c r="D334" i="20"/>
  <c r="C334" i="20"/>
  <c r="B334" i="20"/>
  <c r="A334" i="20"/>
  <c r="I359" i="20"/>
  <c r="F365" i="20"/>
  <c r="E365" i="20"/>
  <c r="D365" i="20"/>
  <c r="C365" i="20"/>
  <c r="A365" i="20"/>
  <c r="F377" i="20"/>
  <c r="E377" i="20"/>
  <c r="D377" i="20"/>
  <c r="C377" i="20"/>
  <c r="B377" i="20"/>
  <c r="A377" i="20"/>
  <c r="G373" i="20"/>
  <c r="I373" i="20"/>
  <c r="A86" i="11"/>
  <c r="A370" i="20" s="1"/>
  <c r="A87" i="11"/>
  <c r="A371" i="20" s="1"/>
  <c r="G506" i="10"/>
  <c r="F132" i="20" l="1"/>
  <c r="F320" i="20"/>
  <c r="C320" i="20"/>
  <c r="B320" i="20"/>
  <c r="A320" i="20"/>
  <c r="D320" i="20"/>
  <c r="C278" i="20"/>
  <c r="C454" i="11"/>
  <c r="D454" i="11"/>
  <c r="B36" i="20" s="1"/>
  <c r="E454" i="11"/>
  <c r="C36" i="20" s="1"/>
  <c r="F454" i="11"/>
  <c r="F36" i="20" s="1"/>
  <c r="B454" i="11"/>
  <c r="A454" i="11"/>
  <c r="A36" i="20" s="1"/>
  <c r="C113" i="11"/>
  <c r="D113" i="11"/>
  <c r="E113" i="11"/>
  <c r="B113" i="11"/>
  <c r="F113" i="11"/>
  <c r="A113" i="11"/>
  <c r="E82" i="11"/>
  <c r="D82" i="11"/>
  <c r="A82" i="11"/>
  <c r="F82" i="11"/>
  <c r="D75" i="11"/>
  <c r="B278" i="20" s="1"/>
  <c r="A75" i="11"/>
  <c r="A278" i="20" s="1"/>
  <c r="F75" i="11"/>
  <c r="F278" i="20" s="1"/>
  <c r="F52" i="11"/>
  <c r="A52" i="11"/>
  <c r="B52" i="11"/>
  <c r="C52" i="11"/>
  <c r="D52" i="11"/>
  <c r="E52" i="11"/>
  <c r="F33" i="11"/>
  <c r="E33" i="11"/>
  <c r="D33" i="11"/>
  <c r="A33" i="11"/>
  <c r="F23" i="11"/>
  <c r="E23" i="11"/>
  <c r="D23" i="11"/>
  <c r="A23" i="11"/>
  <c r="G18" i="10"/>
  <c r="C100" i="21"/>
  <c r="C203" i="21"/>
  <c r="C202" i="21" s="1"/>
  <c r="C201" i="21" s="1"/>
  <c r="C99" i="21" l="1"/>
  <c r="C199" i="21"/>
  <c r="C198" i="21" s="1"/>
  <c r="A329" i="20" l="1"/>
  <c r="A47" i="11"/>
  <c r="F47" i="11"/>
  <c r="H329" i="20" s="1"/>
  <c r="F329" i="20" s="1"/>
  <c r="C47" i="11"/>
  <c r="B47" i="11"/>
  <c r="C240" i="20" l="1"/>
  <c r="G420" i="10"/>
  <c r="F131" i="11"/>
  <c r="H283" i="20" s="1"/>
  <c r="C131" i="11"/>
  <c r="B131" i="11"/>
  <c r="A131" i="11"/>
  <c r="A283" i="20" s="1"/>
  <c r="G349" i="10"/>
  <c r="G348" i="10" s="1"/>
  <c r="G347" i="10" s="1"/>
  <c r="F282" i="11"/>
  <c r="H149" i="20" s="1"/>
  <c r="F149" i="20" s="1"/>
  <c r="C282" i="11"/>
  <c r="B282" i="11"/>
  <c r="A282" i="11"/>
  <c r="A149" i="20" s="1"/>
  <c r="G30" i="10"/>
  <c r="G183" i="10"/>
  <c r="B33" i="20"/>
  <c r="F451" i="11"/>
  <c r="H33" i="20" s="1"/>
  <c r="F33" i="20" s="1"/>
  <c r="C451" i="11"/>
  <c r="A451" i="11"/>
  <c r="A33" i="20" s="1"/>
  <c r="F406" i="11"/>
  <c r="H165" i="20" s="1"/>
  <c r="F165" i="20" s="1"/>
  <c r="C406" i="11"/>
  <c r="B406" i="11"/>
  <c r="A406" i="11"/>
  <c r="A165" i="20" s="1"/>
  <c r="H127" i="20"/>
  <c r="A127" i="20"/>
  <c r="F401" i="11"/>
  <c r="E401" i="11"/>
  <c r="D401" i="11"/>
  <c r="A401" i="11"/>
  <c r="H75" i="20"/>
  <c r="F75" i="20" s="1"/>
  <c r="F352" i="11"/>
  <c r="D352" i="11"/>
  <c r="C352" i="11"/>
  <c r="B352" i="11"/>
  <c r="A352" i="11"/>
  <c r="A75" i="20" s="1"/>
  <c r="G275" i="10" l="1"/>
  <c r="G98" i="10"/>
  <c r="G149" i="10"/>
  <c r="G203" i="10"/>
  <c r="F283" i="20"/>
  <c r="G45" i="20" l="1"/>
  <c r="F45" i="20" s="1"/>
  <c r="E45" i="20"/>
  <c r="D45" i="20"/>
  <c r="C45" i="20"/>
  <c r="B45" i="20"/>
  <c r="A45" i="20"/>
  <c r="B44" i="20"/>
  <c r="F178" i="20"/>
  <c r="I176" i="20"/>
  <c r="G176" i="20"/>
  <c r="E350" i="20"/>
  <c r="D350" i="20"/>
  <c r="C350" i="20"/>
  <c r="B350" i="20"/>
  <c r="A350" i="20"/>
  <c r="H332" i="20"/>
  <c r="F332" i="20" s="1"/>
  <c r="E332" i="20"/>
  <c r="D332" i="20"/>
  <c r="C332" i="20"/>
  <c r="B332" i="20"/>
  <c r="A332" i="20"/>
  <c r="H330" i="20"/>
  <c r="F330" i="20" s="1"/>
  <c r="E330" i="20"/>
  <c r="D330" i="20"/>
  <c r="C330" i="20"/>
  <c r="B330" i="20"/>
  <c r="A330" i="20"/>
  <c r="H157" i="20"/>
  <c r="F157" i="20" s="1"/>
  <c r="E157" i="20"/>
  <c r="D157" i="20"/>
  <c r="C157" i="20"/>
  <c r="B157" i="20"/>
  <c r="A157" i="20"/>
  <c r="G97" i="20"/>
  <c r="C97" i="20"/>
  <c r="B97" i="20"/>
  <c r="A97" i="20"/>
  <c r="E106" i="11"/>
  <c r="D106" i="11"/>
  <c r="C106" i="11"/>
  <c r="B106" i="11"/>
  <c r="A106" i="11"/>
  <c r="F179" i="11"/>
  <c r="E179" i="11"/>
  <c r="D179" i="11"/>
  <c r="C179" i="11"/>
  <c r="B179" i="11"/>
  <c r="A179" i="11"/>
  <c r="F50" i="11"/>
  <c r="E50" i="11"/>
  <c r="D50" i="11"/>
  <c r="C50" i="11"/>
  <c r="B50" i="11"/>
  <c r="A50" i="11"/>
  <c r="F48" i="11"/>
  <c r="E48" i="11"/>
  <c r="D48" i="11"/>
  <c r="C48" i="11"/>
  <c r="B48" i="11"/>
  <c r="A48" i="11"/>
  <c r="F342" i="11"/>
  <c r="E342" i="11"/>
  <c r="D342" i="11"/>
  <c r="C342" i="11"/>
  <c r="B342" i="11"/>
  <c r="A342" i="11"/>
  <c r="F296" i="11"/>
  <c r="E296" i="11"/>
  <c r="D296" i="11"/>
  <c r="C296" i="11"/>
  <c r="B296" i="11"/>
  <c r="A296" i="11"/>
  <c r="D24" i="24"/>
  <c r="C24" i="24"/>
  <c r="D17" i="24"/>
  <c r="F97" i="20" l="1"/>
  <c r="G383" i="10"/>
  <c r="G324" i="10"/>
  <c r="G90" i="10"/>
  <c r="H350" i="20" l="1"/>
  <c r="F350" i="20" s="1"/>
  <c r="F106" i="11"/>
  <c r="C193" i="21" l="1"/>
  <c r="A123" i="20" l="1"/>
  <c r="D20" i="17" l="1"/>
  <c r="F516" i="11" l="1"/>
  <c r="G522" i="10"/>
  <c r="G521" i="10" s="1"/>
  <c r="G520" i="10" s="1"/>
  <c r="G519" i="10" s="1"/>
  <c r="H53" i="20" l="1"/>
  <c r="H51" i="20" s="1"/>
  <c r="E333" i="20"/>
  <c r="D333" i="20"/>
  <c r="C333" i="20"/>
  <c r="B333" i="20"/>
  <c r="H333" i="20"/>
  <c r="F333" i="20" s="1"/>
  <c r="A333" i="20"/>
  <c r="H126" i="20"/>
  <c r="F127" i="20"/>
  <c r="A126" i="20"/>
  <c r="A125" i="20"/>
  <c r="B93" i="20"/>
  <c r="A93" i="20"/>
  <c r="H93" i="20"/>
  <c r="F93" i="20" s="1"/>
  <c r="E61" i="20"/>
  <c r="D61" i="20"/>
  <c r="C61" i="20"/>
  <c r="B61" i="20"/>
  <c r="A61" i="20"/>
  <c r="H61" i="20"/>
  <c r="F61" i="20" s="1"/>
  <c r="H155" i="20"/>
  <c r="F155" i="20" s="1"/>
  <c r="E155" i="20"/>
  <c r="D155" i="20"/>
  <c r="C155" i="20"/>
  <c r="B155" i="20"/>
  <c r="A155" i="20"/>
  <c r="F51" i="11"/>
  <c r="E51" i="11"/>
  <c r="D51" i="11"/>
  <c r="C51" i="11"/>
  <c r="B51" i="11"/>
  <c r="A51" i="11"/>
  <c r="F400" i="11"/>
  <c r="F399" i="11"/>
  <c r="E400" i="11"/>
  <c r="E399" i="11"/>
  <c r="D400" i="11"/>
  <c r="D399" i="11"/>
  <c r="C400" i="11"/>
  <c r="B400" i="11"/>
  <c r="C399" i="11"/>
  <c r="B399" i="11"/>
  <c r="D398" i="11"/>
  <c r="C398" i="11"/>
  <c r="B398" i="11"/>
  <c r="D397" i="11"/>
  <c r="C397" i="11"/>
  <c r="B397" i="11"/>
  <c r="A400" i="11"/>
  <c r="A399" i="11"/>
  <c r="A398" i="11"/>
  <c r="A397" i="11"/>
  <c r="F366" i="11"/>
  <c r="F365" i="11" s="1"/>
  <c r="E366" i="11"/>
  <c r="D366" i="11"/>
  <c r="C366" i="11"/>
  <c r="B366" i="11"/>
  <c r="A366" i="11"/>
  <c r="D365" i="11"/>
  <c r="C365" i="11"/>
  <c r="B365" i="11"/>
  <c r="A365" i="11"/>
  <c r="F360" i="11"/>
  <c r="E360" i="11"/>
  <c r="D360" i="11"/>
  <c r="C360" i="11"/>
  <c r="B360" i="11"/>
  <c r="A360" i="11"/>
  <c r="F309" i="11"/>
  <c r="F310" i="11"/>
  <c r="E310" i="11"/>
  <c r="D310" i="11"/>
  <c r="C310" i="11"/>
  <c r="B310" i="11"/>
  <c r="A310" i="11"/>
  <c r="B259" i="20"/>
  <c r="B258" i="20"/>
  <c r="D167" i="11"/>
  <c r="D166" i="11"/>
  <c r="F126" i="20" l="1"/>
  <c r="H124" i="20"/>
  <c r="F398" i="11"/>
  <c r="F397" i="11" s="1"/>
  <c r="F125" i="20"/>
  <c r="G142" i="10"/>
  <c r="G115" i="10"/>
  <c r="I309" i="20" l="1"/>
  <c r="H309" i="20"/>
  <c r="B312" i="20"/>
  <c r="A314" i="20"/>
  <c r="A312" i="20"/>
  <c r="F241" i="11"/>
  <c r="D241" i="11"/>
  <c r="A243" i="11"/>
  <c r="A241" i="11"/>
  <c r="C206" i="21" l="1"/>
  <c r="C205" i="21" s="1"/>
  <c r="H308" i="20" l="1"/>
  <c r="I308" i="20"/>
  <c r="G119" i="20" l="1"/>
  <c r="I119" i="20"/>
  <c r="H119" i="20"/>
  <c r="B120" i="20"/>
  <c r="A120" i="20"/>
  <c r="B119" i="20"/>
  <c r="A119" i="20"/>
  <c r="D368" i="11"/>
  <c r="A368" i="11"/>
  <c r="A367" i="11"/>
  <c r="D367" i="11"/>
  <c r="G117" i="10"/>
  <c r="H239" i="20"/>
  <c r="H231" i="20" s="1"/>
  <c r="I239" i="20"/>
  <c r="I231" i="20" s="1"/>
  <c r="B239" i="20"/>
  <c r="A239" i="20"/>
  <c r="A232" i="20"/>
  <c r="A231" i="20"/>
  <c r="D262" i="11"/>
  <c r="D263" i="11"/>
  <c r="A263" i="11"/>
  <c r="A262" i="11"/>
  <c r="G470" i="10"/>
  <c r="G469" i="10" s="1"/>
  <c r="F119" i="20" l="1"/>
  <c r="B151" i="20" l="1"/>
  <c r="D312" i="11" l="1"/>
  <c r="G296" i="10" l="1"/>
  <c r="G295" i="10" l="1"/>
  <c r="H266" i="20"/>
  <c r="H265" i="20" s="1"/>
  <c r="C266" i="20"/>
  <c r="B266" i="20"/>
  <c r="A266" i="20"/>
  <c r="B265" i="20"/>
  <c r="A264" i="20"/>
  <c r="A265" i="20"/>
  <c r="B264" i="20"/>
  <c r="G268" i="20"/>
  <c r="G267" i="20" s="1"/>
  <c r="F511" i="11"/>
  <c r="F510" i="11" s="1"/>
  <c r="F509" i="11" s="1"/>
  <c r="F508" i="11" s="1"/>
  <c r="F507" i="11" s="1"/>
  <c r="F506" i="11" s="1"/>
  <c r="E511" i="11"/>
  <c r="D511" i="11"/>
  <c r="C511" i="11"/>
  <c r="B511" i="11"/>
  <c r="D510" i="11"/>
  <c r="C510" i="11"/>
  <c r="B510" i="11"/>
  <c r="D509" i="11"/>
  <c r="C509" i="11"/>
  <c r="B509" i="11"/>
  <c r="D508" i="11"/>
  <c r="C508" i="11"/>
  <c r="B508" i="11"/>
  <c r="C507" i="11"/>
  <c r="B507" i="11"/>
  <c r="B506" i="11"/>
  <c r="A511" i="11"/>
  <c r="A510" i="11"/>
  <c r="A509" i="11"/>
  <c r="A508" i="11"/>
  <c r="A507" i="11"/>
  <c r="A506" i="11"/>
  <c r="G269" i="10"/>
  <c r="G268" i="10" s="1"/>
  <c r="G267" i="10" s="1"/>
  <c r="G266" i="10" s="1"/>
  <c r="G265" i="10" s="1"/>
  <c r="A184" i="20"/>
  <c r="A56" i="20"/>
  <c r="B371" i="20"/>
  <c r="B370" i="20"/>
  <c r="D178" i="11"/>
  <c r="G370" i="10"/>
  <c r="B137" i="20"/>
  <c r="B122" i="20"/>
  <c r="A122" i="20"/>
  <c r="A121" i="20"/>
  <c r="E370" i="11"/>
  <c r="D370" i="11"/>
  <c r="C370" i="11"/>
  <c r="B370" i="11"/>
  <c r="A370" i="11"/>
  <c r="D369" i="11"/>
  <c r="C369" i="11"/>
  <c r="B369" i="11"/>
  <c r="A369" i="11"/>
  <c r="G382" i="10"/>
  <c r="D270" i="11"/>
  <c r="F87" i="11"/>
  <c r="H371" i="20" s="1"/>
  <c r="F371" i="20" s="1"/>
  <c r="F86" i="11"/>
  <c r="H259" i="20"/>
  <c r="H257" i="20" s="1"/>
  <c r="G258" i="20"/>
  <c r="F258" i="20" s="1"/>
  <c r="I257" i="20"/>
  <c r="A259" i="20"/>
  <c r="A258" i="20"/>
  <c r="A257" i="20"/>
  <c r="I25" i="20"/>
  <c r="I21" i="20" s="1"/>
  <c r="H24" i="20"/>
  <c r="A137" i="20"/>
  <c r="G87" i="20"/>
  <c r="H59" i="20"/>
  <c r="G58" i="20"/>
  <c r="A59" i="20"/>
  <c r="A58" i="20"/>
  <c r="I123" i="20"/>
  <c r="D485" i="11"/>
  <c r="F485" i="11"/>
  <c r="F484" i="11" s="1"/>
  <c r="A485" i="11"/>
  <c r="D479" i="11"/>
  <c r="D475" i="11"/>
  <c r="A479" i="11"/>
  <c r="A475" i="11"/>
  <c r="F290" i="11"/>
  <c r="D290" i="11"/>
  <c r="F289" i="11"/>
  <c r="D289" i="11"/>
  <c r="A290" i="11"/>
  <c r="A289" i="11"/>
  <c r="A288" i="11"/>
  <c r="F167" i="11"/>
  <c r="F166" i="11"/>
  <c r="A167" i="11"/>
  <c r="A166" i="11"/>
  <c r="A165" i="11"/>
  <c r="F338" i="11"/>
  <c r="G117" i="20" s="1"/>
  <c r="F117" i="20" s="1"/>
  <c r="F396" i="11"/>
  <c r="G118" i="20" s="1"/>
  <c r="F118" i="20" s="1"/>
  <c r="G539" i="10"/>
  <c r="G538" i="10" s="1"/>
  <c r="G537" i="10" s="1"/>
  <c r="G320" i="10"/>
  <c r="G319" i="10" s="1"/>
  <c r="G318" i="10" s="1"/>
  <c r="G254" i="10"/>
  <c r="F306" i="11"/>
  <c r="G116" i="20" s="1"/>
  <c r="C91" i="21"/>
  <c r="C89" i="21"/>
  <c r="C88" i="21" s="1"/>
  <c r="B310" i="20"/>
  <c r="B311" i="20"/>
  <c r="F240" i="11"/>
  <c r="G311" i="20" s="1"/>
  <c r="F311" i="20" s="1"/>
  <c r="D240" i="11"/>
  <c r="D239" i="11"/>
  <c r="A240" i="11"/>
  <c r="A311" i="20" s="1"/>
  <c r="A239" i="11"/>
  <c r="A310" i="20" s="1"/>
  <c r="G446" i="10"/>
  <c r="G445" i="10" s="1"/>
  <c r="G444" i="10" s="1"/>
  <c r="C191" i="21"/>
  <c r="I379" i="20"/>
  <c r="I378" i="20" s="1"/>
  <c r="G379" i="20"/>
  <c r="G378" i="20" s="1"/>
  <c r="H380" i="20"/>
  <c r="G550" i="10"/>
  <c r="G549" i="10" s="1"/>
  <c r="G548" i="10" s="1"/>
  <c r="G547" i="10" s="1"/>
  <c r="G274" i="10"/>
  <c r="G273" i="10" s="1"/>
  <c r="G272" i="10" s="1"/>
  <c r="G271" i="10" s="1"/>
  <c r="C82" i="21"/>
  <c r="C81" i="21" s="1"/>
  <c r="C16" i="21"/>
  <c r="C67" i="21"/>
  <c r="C66" i="21" s="1"/>
  <c r="G346" i="10"/>
  <c r="A126" i="11"/>
  <c r="C43" i="21"/>
  <c r="E204" i="20"/>
  <c r="D204" i="20"/>
  <c r="C204" i="20"/>
  <c r="B204" i="20"/>
  <c r="A204" i="20"/>
  <c r="F215" i="11"/>
  <c r="G204" i="20" s="1"/>
  <c r="E215" i="11"/>
  <c r="D215" i="11"/>
  <c r="B215" i="11"/>
  <c r="A215" i="11"/>
  <c r="I200" i="20"/>
  <c r="A151" i="20"/>
  <c r="A103" i="11"/>
  <c r="D458" i="11"/>
  <c r="B40" i="20" s="1"/>
  <c r="D457" i="11"/>
  <c r="B39" i="20" s="1"/>
  <c r="G372" i="20"/>
  <c r="I372" i="20"/>
  <c r="I369" i="20"/>
  <c r="I368" i="20" s="1"/>
  <c r="G369" i="20"/>
  <c r="G368" i="20" s="1"/>
  <c r="I347" i="20"/>
  <c r="I282" i="20"/>
  <c r="I281" i="20" s="1"/>
  <c r="G270" i="20"/>
  <c r="A102" i="11"/>
  <c r="A495" i="11"/>
  <c r="A415" i="11"/>
  <c r="A128" i="11"/>
  <c r="A280" i="20"/>
  <c r="I270" i="20"/>
  <c r="H224" i="20"/>
  <c r="G224" i="20"/>
  <c r="H220" i="20"/>
  <c r="G220" i="20"/>
  <c r="G216" i="20"/>
  <c r="H216" i="20"/>
  <c r="H212" i="20"/>
  <c r="G212" i="20"/>
  <c r="H205" i="20"/>
  <c r="G205" i="20"/>
  <c r="I197" i="20"/>
  <c r="G190" i="20"/>
  <c r="I190" i="20"/>
  <c r="G182" i="20"/>
  <c r="I182" i="20"/>
  <c r="G180" i="20"/>
  <c r="I180" i="20"/>
  <c r="G145" i="20"/>
  <c r="I145" i="20"/>
  <c r="H27" i="20"/>
  <c r="H26" i="20" s="1"/>
  <c r="I27" i="20"/>
  <c r="I26" i="20" s="1"/>
  <c r="I38" i="20"/>
  <c r="G38" i="20"/>
  <c r="I43" i="20"/>
  <c r="I42" i="20" s="1"/>
  <c r="I50" i="20"/>
  <c r="I121" i="20"/>
  <c r="H115" i="20"/>
  <c r="I115" i="20"/>
  <c r="I268" i="20"/>
  <c r="I267" i="20" s="1"/>
  <c r="G298" i="20"/>
  <c r="I298" i="20"/>
  <c r="G366" i="20"/>
  <c r="I366" i="20"/>
  <c r="G284" i="20"/>
  <c r="F133" i="11"/>
  <c r="H285" i="20" s="1"/>
  <c r="F285" i="20" s="1"/>
  <c r="G148" i="10"/>
  <c r="G182" i="10"/>
  <c r="G181" i="10" s="1"/>
  <c r="G236" i="10"/>
  <c r="G235" i="10" s="1"/>
  <c r="G341" i="10"/>
  <c r="G387" i="10"/>
  <c r="G397" i="10"/>
  <c r="G490" i="10"/>
  <c r="G489" i="10" s="1"/>
  <c r="C77" i="20"/>
  <c r="C76" i="20"/>
  <c r="D354" i="11"/>
  <c r="B77" i="20" s="1"/>
  <c r="D353" i="11"/>
  <c r="B76" i="20" s="1"/>
  <c r="A354" i="11"/>
  <c r="A77" i="20" s="1"/>
  <c r="A353" i="11"/>
  <c r="A76" i="20" s="1"/>
  <c r="F354" i="11"/>
  <c r="H77" i="20" s="1"/>
  <c r="F77" i="20" s="1"/>
  <c r="F353" i="11"/>
  <c r="G76" i="20" s="1"/>
  <c r="G71" i="20" s="1"/>
  <c r="F458" i="11"/>
  <c r="H40" i="20" s="1"/>
  <c r="F40" i="20" s="1"/>
  <c r="F453" i="11"/>
  <c r="H35" i="20" s="1"/>
  <c r="F35" i="20" s="1"/>
  <c r="C437" i="11"/>
  <c r="E28" i="20" s="1"/>
  <c r="B437" i="11"/>
  <c r="E437" i="11"/>
  <c r="C28" i="20" s="1"/>
  <c r="D437" i="11"/>
  <c r="B28" i="20" s="1"/>
  <c r="A437" i="11"/>
  <c r="A28" i="20" s="1"/>
  <c r="G505" i="10"/>
  <c r="G504" i="10" s="1"/>
  <c r="G503" i="10" s="1"/>
  <c r="G502" i="10" s="1"/>
  <c r="F418" i="11"/>
  <c r="F417" i="11" s="1"/>
  <c r="F416" i="11" s="1"/>
  <c r="F415" i="11" s="1"/>
  <c r="F410" i="11" s="1"/>
  <c r="C418" i="11"/>
  <c r="E293" i="20" s="1"/>
  <c r="B418" i="11"/>
  <c r="D293" i="20" s="1"/>
  <c r="E418" i="11"/>
  <c r="C293" i="20" s="1"/>
  <c r="D418" i="11"/>
  <c r="B293" i="20" s="1"/>
  <c r="A418" i="11"/>
  <c r="A293" i="20" s="1"/>
  <c r="F457" i="11"/>
  <c r="H39" i="20" s="1"/>
  <c r="F39" i="20" s="1"/>
  <c r="G166" i="10"/>
  <c r="G97" i="10"/>
  <c r="G96" i="10" s="1"/>
  <c r="G95" i="10" s="1"/>
  <c r="F362" i="11"/>
  <c r="H68" i="20" s="1"/>
  <c r="F68" i="20" s="1"/>
  <c r="F361" i="11"/>
  <c r="G67" i="20" s="1"/>
  <c r="F67" i="20" s="1"/>
  <c r="E362" i="11"/>
  <c r="C68" i="20" s="1"/>
  <c r="E361" i="11"/>
  <c r="C67" i="20" s="1"/>
  <c r="D362" i="11"/>
  <c r="B68" i="20" s="1"/>
  <c r="D361" i="11"/>
  <c r="B67" i="20" s="1"/>
  <c r="B362" i="11"/>
  <c r="D68" i="20" s="1"/>
  <c r="C362" i="11"/>
  <c r="E68" i="20" s="1"/>
  <c r="C361" i="11"/>
  <c r="E67" i="20" s="1"/>
  <c r="B361" i="11"/>
  <c r="D67" i="20" s="1"/>
  <c r="A362" i="11"/>
  <c r="A68" i="20" s="1"/>
  <c r="A361" i="11"/>
  <c r="A67" i="20" s="1"/>
  <c r="F359" i="11"/>
  <c r="F330" i="11"/>
  <c r="F331" i="11"/>
  <c r="A331" i="11"/>
  <c r="A88" i="20" s="1"/>
  <c r="A330" i="11"/>
  <c r="A87" i="20" s="1"/>
  <c r="E330" i="11"/>
  <c r="E331" i="11"/>
  <c r="B88" i="20"/>
  <c r="D330" i="11"/>
  <c r="B87" i="20" s="1"/>
  <c r="A316" i="11"/>
  <c r="A161" i="20" s="1"/>
  <c r="F316" i="11"/>
  <c r="G161" i="20" s="1"/>
  <c r="F161" i="20" s="1"/>
  <c r="A254" i="11"/>
  <c r="A188" i="20" s="1"/>
  <c r="A253" i="11"/>
  <c r="A187" i="20" s="1"/>
  <c r="D254" i="11"/>
  <c r="B188" i="20" s="1"/>
  <c r="D253" i="11"/>
  <c r="B187" i="20" s="1"/>
  <c r="G459" i="10"/>
  <c r="G458" i="10" s="1"/>
  <c r="F258" i="11"/>
  <c r="F257" i="11"/>
  <c r="B258" i="11"/>
  <c r="C258" i="11"/>
  <c r="D258" i="11"/>
  <c r="E258" i="11"/>
  <c r="E257" i="11"/>
  <c r="D257" i="11"/>
  <c r="C257" i="11"/>
  <c r="B257" i="11"/>
  <c r="A257" i="11"/>
  <c r="A258" i="11"/>
  <c r="A256" i="11"/>
  <c r="H199" i="20"/>
  <c r="H197" i="20" s="1"/>
  <c r="G198" i="20"/>
  <c r="G197" i="20" s="1"/>
  <c r="B199" i="20"/>
  <c r="C199" i="20"/>
  <c r="C198" i="20"/>
  <c r="B198" i="20"/>
  <c r="A199" i="20"/>
  <c r="A198" i="20"/>
  <c r="D271" i="11"/>
  <c r="G463" i="10"/>
  <c r="G462" i="10" s="1"/>
  <c r="G394" i="10"/>
  <c r="G393" i="10" s="1"/>
  <c r="G399" i="10"/>
  <c r="D180" i="11"/>
  <c r="B46" i="20" s="1"/>
  <c r="F180" i="11"/>
  <c r="H46" i="20" s="1"/>
  <c r="A180" i="11"/>
  <c r="A46" i="20" s="1"/>
  <c r="G372" i="10"/>
  <c r="A160" i="11"/>
  <c r="A252" i="20" s="1"/>
  <c r="A164" i="11"/>
  <c r="A256" i="20" s="1"/>
  <c r="A133" i="11"/>
  <c r="A285" i="20" s="1"/>
  <c r="A132" i="11"/>
  <c r="A284" i="20" s="1"/>
  <c r="A130" i="11"/>
  <c r="A129" i="11"/>
  <c r="A127" i="11"/>
  <c r="F124" i="11"/>
  <c r="A123" i="11"/>
  <c r="A122" i="11"/>
  <c r="D121" i="11"/>
  <c r="C121" i="11"/>
  <c r="B121" i="11"/>
  <c r="C120" i="11"/>
  <c r="A120" i="11"/>
  <c r="A121" i="11"/>
  <c r="G336" i="10"/>
  <c r="G335" i="10" s="1"/>
  <c r="G334" i="10" s="1"/>
  <c r="G330" i="10"/>
  <c r="G329" i="10" s="1"/>
  <c r="G242" i="10"/>
  <c r="G241" i="10" s="1"/>
  <c r="G240" i="10" s="1"/>
  <c r="G239" i="10" s="1"/>
  <c r="G233" i="10"/>
  <c r="G232" i="10" s="1"/>
  <c r="G231" i="10" s="1"/>
  <c r="E276" i="20"/>
  <c r="D276" i="20"/>
  <c r="F92" i="11"/>
  <c r="H276" i="20" s="1"/>
  <c r="F276" i="20" s="1"/>
  <c r="C89" i="11"/>
  <c r="D89" i="11"/>
  <c r="C90" i="11"/>
  <c r="D90" i="11"/>
  <c r="C91" i="11"/>
  <c r="D91" i="11"/>
  <c r="C92" i="11"/>
  <c r="D92" i="11"/>
  <c r="B276" i="20" s="1"/>
  <c r="E92" i="11"/>
  <c r="C276" i="20" s="1"/>
  <c r="B90" i="11"/>
  <c r="B91" i="11"/>
  <c r="B92" i="11"/>
  <c r="B89" i="11"/>
  <c r="A92" i="11"/>
  <c r="A276" i="20" s="1"/>
  <c r="A91" i="11"/>
  <c r="A90" i="11"/>
  <c r="A376" i="20"/>
  <c r="G221" i="10"/>
  <c r="G220" i="10" s="1"/>
  <c r="G219" i="10" s="1"/>
  <c r="G29" i="10"/>
  <c r="G24" i="10" s="1"/>
  <c r="G23" i="10" s="1"/>
  <c r="F341" i="11"/>
  <c r="A56" i="11"/>
  <c r="G535" i="10"/>
  <c r="A319" i="20"/>
  <c r="B16" i="11"/>
  <c r="A16" i="11"/>
  <c r="D55" i="11"/>
  <c r="E55" i="11"/>
  <c r="E54" i="11"/>
  <c r="D54" i="11"/>
  <c r="B55" i="11"/>
  <c r="C55" i="11"/>
  <c r="C54" i="11"/>
  <c r="B54" i="11"/>
  <c r="C85" i="21"/>
  <c r="C84" i="21" s="1"/>
  <c r="C78" i="21"/>
  <c r="C77" i="21" s="1"/>
  <c r="C76" i="21" s="1"/>
  <c r="C73" i="21"/>
  <c r="C70" i="21" s="1"/>
  <c r="C69" i="21" s="1"/>
  <c r="C63" i="21"/>
  <c r="C62" i="21" s="1"/>
  <c r="C58" i="21"/>
  <c r="C57" i="21" s="1"/>
  <c r="C55" i="21"/>
  <c r="C54" i="21" s="1"/>
  <c r="C53" i="21" s="1"/>
  <c r="C51" i="21"/>
  <c r="C49" i="21"/>
  <c r="C47" i="21"/>
  <c r="C45" i="21"/>
  <c r="C38" i="21"/>
  <c r="C35" i="21"/>
  <c r="C32" i="21"/>
  <c r="C29" i="21"/>
  <c r="A505" i="11"/>
  <c r="A172" i="20" s="1"/>
  <c r="A504" i="11"/>
  <c r="A171" i="20" s="1"/>
  <c r="A503" i="11"/>
  <c r="A502" i="11"/>
  <c r="A500" i="11"/>
  <c r="A499" i="11"/>
  <c r="A498" i="11"/>
  <c r="A291" i="20" s="1"/>
  <c r="A497" i="11"/>
  <c r="A496" i="11"/>
  <c r="A494" i="11"/>
  <c r="A136" i="20" s="1"/>
  <c r="A493" i="11"/>
  <c r="A135" i="20" s="1"/>
  <c r="A492" i="11"/>
  <c r="A134" i="20" s="1"/>
  <c r="A489" i="11"/>
  <c r="A488" i="11"/>
  <c r="A486" i="11"/>
  <c r="A470" i="11"/>
  <c r="A170" i="20" s="1"/>
  <c r="A469" i="11"/>
  <c r="A169" i="20" s="1"/>
  <c r="A468" i="11"/>
  <c r="A467" i="11"/>
  <c r="A465" i="11"/>
  <c r="A464" i="11"/>
  <c r="A459" i="11"/>
  <c r="A41" i="20" s="1"/>
  <c r="A458" i="11"/>
  <c r="A40" i="20" s="1"/>
  <c r="A457" i="11"/>
  <c r="A39" i="20" s="1"/>
  <c r="A456" i="11"/>
  <c r="A453" i="11"/>
  <c r="A35" i="20" s="1"/>
  <c r="A452" i="11"/>
  <c r="A34" i="20" s="1"/>
  <c r="A450" i="11"/>
  <c r="A32" i="20" s="1"/>
  <c r="A449" i="11"/>
  <c r="A31" i="20" s="1"/>
  <c r="A448" i="11"/>
  <c r="A447" i="11"/>
  <c r="A446" i="11"/>
  <c r="A20" i="20" s="1"/>
  <c r="A445" i="11"/>
  <c r="A444" i="11"/>
  <c r="A443" i="11"/>
  <c r="A442" i="11"/>
  <c r="A60" i="20"/>
  <c r="A440" i="11"/>
  <c r="A439" i="11"/>
  <c r="A436" i="11"/>
  <c r="A435" i="11"/>
  <c r="A433" i="11"/>
  <c r="A432" i="11"/>
  <c r="A355" i="20" s="1"/>
  <c r="A431" i="11"/>
  <c r="A430" i="11"/>
  <c r="A429" i="11"/>
  <c r="A428" i="11"/>
  <c r="A417" i="11"/>
  <c r="A416" i="11"/>
  <c r="A410" i="11"/>
  <c r="A409" i="11"/>
  <c r="A168" i="20" s="1"/>
  <c r="A408" i="11"/>
  <c r="A167" i="20" s="1"/>
  <c r="A407" i="11"/>
  <c r="A166" i="20" s="1"/>
  <c r="A405" i="11"/>
  <c r="A164" i="20" s="1"/>
  <c r="A404" i="11"/>
  <c r="A403" i="11"/>
  <c r="A396" i="11"/>
  <c r="A118" i="20" s="1"/>
  <c r="A395" i="11"/>
  <c r="A384" i="11"/>
  <c r="A377" i="11"/>
  <c r="A376" i="11"/>
  <c r="A373" i="11"/>
  <c r="A146" i="20" s="1"/>
  <c r="A372" i="11"/>
  <c r="A371" i="11"/>
  <c r="A359" i="11"/>
  <c r="A62" i="20" s="1"/>
  <c r="A358" i="11"/>
  <c r="A357" i="11"/>
  <c r="A355" i="11"/>
  <c r="A351" i="11"/>
  <c r="A74" i="20" s="1"/>
  <c r="A350" i="11"/>
  <c r="A73" i="20" s="1"/>
  <c r="A348" i="11"/>
  <c r="A347" i="11"/>
  <c r="A345" i="11"/>
  <c r="A344" i="11"/>
  <c r="A162" i="20" s="1"/>
  <c r="A343" i="11"/>
  <c r="A163" i="20" s="1"/>
  <c r="A341" i="11"/>
  <c r="A156" i="20" s="1"/>
  <c r="A340" i="11"/>
  <c r="A339" i="11"/>
  <c r="A338" i="11"/>
  <c r="A117" i="20" s="1"/>
  <c r="A337" i="11"/>
  <c r="A325" i="11"/>
  <c r="A319" i="11"/>
  <c r="A317" i="11"/>
  <c r="A315" i="11"/>
  <c r="A160" i="20" s="1"/>
  <c r="A314" i="11"/>
  <c r="A159" i="20" s="1"/>
  <c r="A313" i="11"/>
  <c r="A158" i="20" s="1"/>
  <c r="A312" i="11"/>
  <c r="A311" i="11"/>
  <c r="A150" i="20" s="1"/>
  <c r="A309" i="11"/>
  <c r="A154" i="20" s="1"/>
  <c r="A308" i="11"/>
  <c r="A307" i="11"/>
  <c r="A306" i="11"/>
  <c r="A116" i="20" s="1"/>
  <c r="A305" i="11"/>
  <c r="A295" i="11"/>
  <c r="A95" i="20" s="1"/>
  <c r="A294" i="11"/>
  <c r="A94" i="20" s="1"/>
  <c r="A291" i="11"/>
  <c r="A287" i="11"/>
  <c r="A285" i="11"/>
  <c r="A284" i="11"/>
  <c r="A153" i="20" s="1"/>
  <c r="A283" i="11"/>
  <c r="A152" i="20" s="1"/>
  <c r="A281" i="11"/>
  <c r="A148" i="20" s="1"/>
  <c r="A280" i="11"/>
  <c r="A279" i="11"/>
  <c r="A274" i="11"/>
  <c r="A273" i="11"/>
  <c r="A272" i="11"/>
  <c r="A270" i="11"/>
  <c r="A255" i="11"/>
  <c r="A251" i="11"/>
  <c r="A249" i="11"/>
  <c r="A25" i="20" s="1"/>
  <c r="A248" i="11"/>
  <c r="A24" i="20" s="1"/>
  <c r="A247" i="11"/>
  <c r="A246" i="11"/>
  <c r="A244" i="11"/>
  <c r="A238" i="11"/>
  <c r="A237" i="11"/>
  <c r="A236" i="11"/>
  <c r="A227" i="20" s="1"/>
  <c r="A235" i="11"/>
  <c r="A222" i="20" s="1"/>
  <c r="A234" i="11"/>
  <c r="A225" i="20" s="1"/>
  <c r="A233" i="11"/>
  <c r="A232" i="11"/>
  <c r="A223" i="20" s="1"/>
  <c r="A231" i="11"/>
  <c r="A230" i="11"/>
  <c r="A221" i="20" s="1"/>
  <c r="A229" i="11"/>
  <c r="A228" i="11"/>
  <c r="A219" i="20" s="1"/>
  <c r="A227" i="11"/>
  <c r="A218" i="20" s="1"/>
  <c r="A226" i="11"/>
  <c r="A217" i="20" s="1"/>
  <c r="A225" i="11"/>
  <c r="A224" i="11"/>
  <c r="A215" i="20" s="1"/>
  <c r="A222" i="11"/>
  <c r="A213" i="20" s="1"/>
  <c r="A221" i="11"/>
  <c r="A220" i="11"/>
  <c r="A211" i="20" s="1"/>
  <c r="A219" i="11"/>
  <c r="A210" i="20" s="1"/>
  <c r="A218" i="11"/>
  <c r="A209" i="20" s="1"/>
  <c r="A217" i="11"/>
  <c r="A208" i="20" s="1"/>
  <c r="A216" i="11"/>
  <c r="A214" i="11"/>
  <c r="A202" i="20" s="1"/>
  <c r="A213" i="11"/>
  <c r="A212" i="11"/>
  <c r="A211" i="11"/>
  <c r="A192" i="20" s="1"/>
  <c r="A210" i="11"/>
  <c r="A209" i="11"/>
  <c r="A207" i="11"/>
  <c r="A193" i="20"/>
  <c r="A205" i="11"/>
  <c r="A191" i="20" s="1"/>
  <c r="A204" i="11"/>
  <c r="A201" i="11"/>
  <c r="A199" i="11"/>
  <c r="A194" i="11"/>
  <c r="A207" i="20" s="1"/>
  <c r="A193" i="11"/>
  <c r="A192" i="11"/>
  <c r="A203" i="20" s="1"/>
  <c r="A191" i="11"/>
  <c r="A190" i="11"/>
  <c r="A189" i="11"/>
  <c r="A195" i="20" s="1"/>
  <c r="A188" i="11"/>
  <c r="A187" i="11"/>
  <c r="A184" i="11"/>
  <c r="A53" i="20" s="1"/>
  <c r="A183" i="11"/>
  <c r="A52" i="20" s="1"/>
  <c r="A182" i="11"/>
  <c r="A181" i="11"/>
  <c r="A178" i="11"/>
  <c r="A44" i="20" s="1"/>
  <c r="A177" i="11"/>
  <c r="A172" i="11"/>
  <c r="A171" i="11"/>
  <c r="A170" i="11"/>
  <c r="A262" i="20" s="1"/>
  <c r="A169" i="11"/>
  <c r="A168" i="11"/>
  <c r="A163" i="11"/>
  <c r="A255" i="20" s="1"/>
  <c r="A159" i="11"/>
  <c r="A251" i="20" s="1"/>
  <c r="A158" i="11"/>
  <c r="A157" i="11"/>
  <c r="A156" i="11"/>
  <c r="A248" i="20" s="1"/>
  <c r="A155" i="11"/>
  <c r="A154" i="11"/>
  <c r="A153" i="11"/>
  <c r="A183" i="20"/>
  <c r="A151" i="11"/>
  <c r="A150" i="11"/>
  <c r="A181" i="20" s="1"/>
  <c r="A149" i="11"/>
  <c r="A148" i="11"/>
  <c r="A146" i="11"/>
  <c r="A145" i="11"/>
  <c r="A206" i="20" s="1"/>
  <c r="A144" i="11"/>
  <c r="A143" i="11"/>
  <c r="A201" i="20" s="1"/>
  <c r="A142" i="11"/>
  <c r="A141" i="11"/>
  <c r="A342" i="20"/>
  <c r="A341" i="20"/>
  <c r="A119" i="11"/>
  <c r="A118" i="11"/>
  <c r="A117" i="11"/>
  <c r="A116" i="11"/>
  <c r="A114" i="11"/>
  <c r="A340" i="20" s="1"/>
  <c r="A112" i="11"/>
  <c r="A111" i="11"/>
  <c r="A110" i="11"/>
  <c r="A109" i="11"/>
  <c r="E340" i="20"/>
  <c r="D340" i="20"/>
  <c r="C340" i="20"/>
  <c r="B340" i="20"/>
  <c r="A357" i="20"/>
  <c r="A352" i="20"/>
  <c r="A269" i="20"/>
  <c r="A108" i="11"/>
  <c r="A107" i="11"/>
  <c r="A104" i="11"/>
  <c r="A101" i="11"/>
  <c r="A100" i="11"/>
  <c r="A99" i="11"/>
  <c r="A97" i="11"/>
  <c r="A353" i="20"/>
  <c r="A348" i="20"/>
  <c r="A96" i="11"/>
  <c r="A95" i="11"/>
  <c r="A94" i="11"/>
  <c r="A93" i="11"/>
  <c r="A88" i="11"/>
  <c r="A369" i="20"/>
  <c r="A375" i="20"/>
  <c r="A374" i="20"/>
  <c r="A277" i="20"/>
  <c r="A275" i="20"/>
  <c r="A274" i="20"/>
  <c r="A273" i="20"/>
  <c r="A272" i="20"/>
  <c r="A80" i="11"/>
  <c r="A79" i="11"/>
  <c r="A78" i="11"/>
  <c r="A77" i="11"/>
  <c r="A74" i="11"/>
  <c r="A73" i="11"/>
  <c r="A72" i="11"/>
  <c r="A71" i="11"/>
  <c r="A70" i="11"/>
  <c r="A69" i="11"/>
  <c r="A68" i="11"/>
  <c r="A67" i="11"/>
  <c r="A66" i="11"/>
  <c r="A345" i="20"/>
  <c r="A344" i="20"/>
  <c r="A343" i="20"/>
  <c r="A338" i="20"/>
  <c r="A337" i="20"/>
  <c r="A336" i="20"/>
  <c r="A331" i="20"/>
  <c r="A328" i="20"/>
  <c r="A327" i="20"/>
  <c r="A326" i="20"/>
  <c r="A325" i="20"/>
  <c r="A324" i="20"/>
  <c r="A323" i="20"/>
  <c r="A304" i="20"/>
  <c r="B351" i="20"/>
  <c r="A351" i="20"/>
  <c r="A65" i="11"/>
  <c r="A64" i="11"/>
  <c r="A63" i="11"/>
  <c r="A62" i="11"/>
  <c r="A61" i="11"/>
  <c r="A60" i="11"/>
  <c r="A59" i="11"/>
  <c r="A57" i="11"/>
  <c r="A55" i="11"/>
  <c r="A54" i="11"/>
  <c r="A53" i="11"/>
  <c r="A49" i="11"/>
  <c r="A46" i="11"/>
  <c r="A45" i="11"/>
  <c r="A44" i="11"/>
  <c r="A43" i="11"/>
  <c r="A42" i="11"/>
  <c r="A41" i="11"/>
  <c r="A40" i="11"/>
  <c r="A39" i="11"/>
  <c r="A38" i="11"/>
  <c r="A37" i="11"/>
  <c r="A36" i="11"/>
  <c r="A367" i="20"/>
  <c r="A366" i="20"/>
  <c r="A364" i="20"/>
  <c r="A362" i="20"/>
  <c r="A361" i="20"/>
  <c r="A360" i="20"/>
  <c r="A359" i="20"/>
  <c r="A358" i="20"/>
  <c r="A35" i="11"/>
  <c r="A34" i="11"/>
  <c r="A32" i="11"/>
  <c r="A30" i="11"/>
  <c r="A29" i="11"/>
  <c r="A28" i="11"/>
  <c r="A27" i="11"/>
  <c r="A26" i="11"/>
  <c r="A25" i="11"/>
  <c r="A318" i="20"/>
  <c r="A317" i="20"/>
  <c r="A316" i="20"/>
  <c r="A315" i="20"/>
  <c r="A21" i="11"/>
  <c r="A20" i="11"/>
  <c r="A19" i="11"/>
  <c r="A18" i="11"/>
  <c r="A17" i="11"/>
  <c r="H95" i="20"/>
  <c r="F95" i="20" s="1"/>
  <c r="B53" i="20"/>
  <c r="B52" i="20"/>
  <c r="D184" i="11"/>
  <c r="D183" i="11"/>
  <c r="B256" i="20"/>
  <c r="D164" i="11"/>
  <c r="B95" i="20"/>
  <c r="D294" i="11"/>
  <c r="B94" i="20" s="1"/>
  <c r="B255" i="20"/>
  <c r="D163" i="11"/>
  <c r="D132" i="11"/>
  <c r="B251" i="20"/>
  <c r="B252" i="20"/>
  <c r="D160" i="11"/>
  <c r="D159" i="11"/>
  <c r="H193" i="20"/>
  <c r="F193" i="20" s="1"/>
  <c r="F206" i="11"/>
  <c r="A249" i="20"/>
  <c r="H50" i="20"/>
  <c r="F119" i="11"/>
  <c r="H342" i="20" s="1"/>
  <c r="F342" i="20" s="1"/>
  <c r="G251" i="10"/>
  <c r="H74" i="20"/>
  <c r="F74" i="20" s="1"/>
  <c r="F351" i="11"/>
  <c r="A309" i="20"/>
  <c r="F254" i="11"/>
  <c r="H188" i="20" s="1"/>
  <c r="H186" i="20" s="1"/>
  <c r="F253" i="11"/>
  <c r="G187" i="20" s="1"/>
  <c r="G186" i="20" s="1"/>
  <c r="G411" i="10"/>
  <c r="H88" i="20"/>
  <c r="F493" i="11"/>
  <c r="H135" i="20" s="1"/>
  <c r="F135" i="20" s="1"/>
  <c r="F311" i="11"/>
  <c r="F295" i="11"/>
  <c r="F294" i="11"/>
  <c r="A240" i="10"/>
  <c r="A98" i="11" s="1"/>
  <c r="A231" i="10"/>
  <c r="A89" i="11" s="1"/>
  <c r="A372" i="10"/>
  <c r="A245" i="20" s="1"/>
  <c r="A250" i="11"/>
  <c r="A208" i="11"/>
  <c r="A200" i="11"/>
  <c r="A186" i="11"/>
  <c r="A140" i="11"/>
  <c r="A212" i="10"/>
  <c r="A501" i="11" s="1"/>
  <c r="A202" i="10"/>
  <c r="A487" i="11" s="1"/>
  <c r="A181" i="10"/>
  <c r="A466" i="11" s="1"/>
  <c r="A157" i="10"/>
  <c r="A438" i="11" s="1"/>
  <c r="A128" i="10"/>
  <c r="A383" i="11" s="1"/>
  <c r="A106" i="10"/>
  <c r="A356" i="11" s="1"/>
  <c r="A96" i="10"/>
  <c r="A346" i="11" s="1"/>
  <c r="A68" i="10"/>
  <c r="A318" i="11" s="1"/>
  <c r="A286" i="11"/>
  <c r="A504" i="10"/>
  <c r="A434" i="11" s="1"/>
  <c r="A452" i="10"/>
  <c r="A245" i="11" s="1"/>
  <c r="A381" i="10"/>
  <c r="A173" i="11" s="1"/>
  <c r="A308" i="20"/>
  <c r="A263" i="20"/>
  <c r="A144" i="20"/>
  <c r="A130" i="20"/>
  <c r="A55" i="20"/>
  <c r="A17" i="20"/>
  <c r="H195" i="20"/>
  <c r="H194" i="20" s="1"/>
  <c r="F189" i="11"/>
  <c r="F188" i="11" s="1"/>
  <c r="F187" i="11" s="1"/>
  <c r="G52" i="20"/>
  <c r="G51" i="20" s="1"/>
  <c r="F183" i="11"/>
  <c r="G19" i="20"/>
  <c r="G18" i="20" s="1"/>
  <c r="I19" i="20"/>
  <c r="G175" i="20"/>
  <c r="I175" i="20"/>
  <c r="G194" i="20"/>
  <c r="I194" i="20"/>
  <c r="G247" i="20"/>
  <c r="G246" i="20" s="1"/>
  <c r="I247" i="20"/>
  <c r="I246" i="20" s="1"/>
  <c r="G261" i="20"/>
  <c r="G260" i="20" s="1"/>
  <c r="I261" i="20"/>
  <c r="I260" i="20" s="1"/>
  <c r="G290" i="20"/>
  <c r="I290" i="20"/>
  <c r="G303" i="20"/>
  <c r="G302" i="20" s="1"/>
  <c r="I303" i="20"/>
  <c r="I302" i="20" s="1"/>
  <c r="G354" i="20"/>
  <c r="I354" i="20"/>
  <c r="G356" i="20"/>
  <c r="I356" i="20"/>
  <c r="F504" i="11"/>
  <c r="F57" i="11"/>
  <c r="G338" i="20" s="1"/>
  <c r="F338" i="20" s="1"/>
  <c r="F61" i="11"/>
  <c r="H345" i="20" s="1"/>
  <c r="F345" i="20" s="1"/>
  <c r="F60" i="11"/>
  <c r="H344" i="20" s="1"/>
  <c r="F344" i="20" s="1"/>
  <c r="F56" i="11"/>
  <c r="G337" i="20" s="1"/>
  <c r="F337" i="20" s="1"/>
  <c r="F59" i="11"/>
  <c r="H343" i="20" s="1"/>
  <c r="F343" i="20" s="1"/>
  <c r="F452" i="11"/>
  <c r="H34" i="20" s="1"/>
  <c r="F34" i="20" s="1"/>
  <c r="D22" i="17"/>
  <c r="D19" i="17" s="1"/>
  <c r="D18" i="17" s="1"/>
  <c r="F178" i="11"/>
  <c r="G44" i="20" s="1"/>
  <c r="F211" i="11"/>
  <c r="H192" i="20" s="1"/>
  <c r="F192" i="20" s="1"/>
  <c r="F194" i="11"/>
  <c r="I207" i="20" s="1"/>
  <c r="F207" i="20" s="1"/>
  <c r="F184" i="11"/>
  <c r="F40" i="11"/>
  <c r="H304" i="20" s="1"/>
  <c r="F35" i="11"/>
  <c r="F34" i="11" s="1"/>
  <c r="F32" i="11"/>
  <c r="H364" i="20" s="1"/>
  <c r="F364" i="20" s="1"/>
  <c r="F29" i="11"/>
  <c r="H361" i="20" s="1"/>
  <c r="F361" i="20" s="1"/>
  <c r="F22" i="11"/>
  <c r="H319" i="20" s="1"/>
  <c r="F319" i="20" s="1"/>
  <c r="F30" i="11"/>
  <c r="H362" i="20" s="1"/>
  <c r="F362" i="20" s="1"/>
  <c r="F28" i="11"/>
  <c r="F192" i="11"/>
  <c r="F191" i="11" s="1"/>
  <c r="F271" i="11"/>
  <c r="G240" i="20" s="1"/>
  <c r="F205" i="11"/>
  <c r="H191" i="20" s="1"/>
  <c r="F164" i="11"/>
  <c r="H256" i="20" s="1"/>
  <c r="G255" i="20"/>
  <c r="F255" i="20" s="1"/>
  <c r="F505" i="11"/>
  <c r="H172" i="20" s="1"/>
  <c r="F172" i="20" s="1"/>
  <c r="F498" i="11"/>
  <c r="H291" i="20" s="1"/>
  <c r="F494" i="11"/>
  <c r="H136" i="20" s="1"/>
  <c r="F136" i="20" s="1"/>
  <c r="F470" i="11"/>
  <c r="I170" i="20" s="1"/>
  <c r="F170" i="20" s="1"/>
  <c r="F459" i="11"/>
  <c r="F446" i="11"/>
  <c r="H20" i="20" s="1"/>
  <c r="H19" i="20" s="1"/>
  <c r="F441" i="11"/>
  <c r="G60" i="20" s="1"/>
  <c r="F60" i="20" s="1"/>
  <c r="F437" i="11"/>
  <c r="F432" i="11"/>
  <c r="H355" i="20" s="1"/>
  <c r="F355" i="20" s="1"/>
  <c r="F409" i="11"/>
  <c r="H168" i="20" s="1"/>
  <c r="F168" i="20" s="1"/>
  <c r="F408" i="11"/>
  <c r="H167" i="20" s="1"/>
  <c r="F167" i="20" s="1"/>
  <c r="F407" i="11"/>
  <c r="H166" i="20" s="1"/>
  <c r="F166" i="20" s="1"/>
  <c r="F405" i="11"/>
  <c r="F373" i="11"/>
  <c r="F344" i="11"/>
  <c r="H162" i="20" s="1"/>
  <c r="F162" i="20" s="1"/>
  <c r="F343" i="11"/>
  <c r="F315" i="11"/>
  <c r="H160" i="20" s="1"/>
  <c r="F160" i="20" s="1"/>
  <c r="F313" i="11"/>
  <c r="H158" i="20" s="1"/>
  <c r="F158" i="20" s="1"/>
  <c r="H154" i="20"/>
  <c r="F154" i="20" s="1"/>
  <c r="F284" i="11"/>
  <c r="G153" i="20" s="1"/>
  <c r="F153" i="20" s="1"/>
  <c r="F283" i="11"/>
  <c r="H152" i="20" s="1"/>
  <c r="F152" i="20" s="1"/>
  <c r="F281" i="11"/>
  <c r="F249" i="11"/>
  <c r="F235" i="11"/>
  <c r="I226" i="20" s="1"/>
  <c r="F226" i="20" s="1"/>
  <c r="F232" i="11"/>
  <c r="I223" i="20" s="1"/>
  <c r="F223" i="20" s="1"/>
  <c r="F231" i="11"/>
  <c r="I222" i="20" s="1"/>
  <c r="F222" i="20" s="1"/>
  <c r="F228" i="11"/>
  <c r="I219" i="20" s="1"/>
  <c r="F219" i="20" s="1"/>
  <c r="F227" i="11"/>
  <c r="I218" i="20" s="1"/>
  <c r="F218" i="20" s="1"/>
  <c r="F223" i="11"/>
  <c r="I214" i="20" s="1"/>
  <c r="F214" i="20" s="1"/>
  <c r="F219" i="11"/>
  <c r="I210" i="20" s="1"/>
  <c r="F210" i="20" s="1"/>
  <c r="F218" i="11"/>
  <c r="I209" i="20" s="1"/>
  <c r="F209" i="20" s="1"/>
  <c r="F214" i="11"/>
  <c r="F170" i="11"/>
  <c r="H262" i="20" s="1"/>
  <c r="F160" i="11"/>
  <c r="H252" i="20" s="1"/>
  <c r="F159" i="11"/>
  <c r="F156" i="11"/>
  <c r="F155" i="11" s="1"/>
  <c r="F154" i="11" s="1"/>
  <c r="F150" i="11"/>
  <c r="H181" i="20" s="1"/>
  <c r="F143" i="11"/>
  <c r="H201" i="20" s="1"/>
  <c r="F201" i="20" s="1"/>
  <c r="F108" i="11"/>
  <c r="H357" i="20" s="1"/>
  <c r="F104" i="11"/>
  <c r="F103" i="11" s="1"/>
  <c r="F95" i="11"/>
  <c r="F96" i="11"/>
  <c r="F81" i="11"/>
  <c r="H376" i="20" s="1"/>
  <c r="F376" i="20" s="1"/>
  <c r="F74" i="11"/>
  <c r="H275" i="20" s="1"/>
  <c r="F275" i="20" s="1"/>
  <c r="F65" i="11"/>
  <c r="G351" i="20" s="1"/>
  <c r="G347" i="20" s="1"/>
  <c r="G454" i="10"/>
  <c r="G453" i="10" s="1"/>
  <c r="G452" i="10" s="1"/>
  <c r="G368" i="10"/>
  <c r="G361" i="10"/>
  <c r="G316" i="10"/>
  <c r="G315" i="10" s="1"/>
  <c r="G314" i="10" s="1"/>
  <c r="G293" i="10"/>
  <c r="G292" i="10" s="1"/>
  <c r="G291" i="10" s="1"/>
  <c r="G263" i="10"/>
  <c r="G262" i="10" s="1"/>
  <c r="G261" i="10" s="1"/>
  <c r="G260" i="10" s="1"/>
  <c r="G258" i="10"/>
  <c r="G257" i="10" s="1"/>
  <c r="G214" i="10"/>
  <c r="G213" i="10" s="1"/>
  <c r="G212" i="10" s="1"/>
  <c r="G211" i="10" s="1"/>
  <c r="G210" i="10" s="1"/>
  <c r="G164" i="10"/>
  <c r="G163" i="10" s="1"/>
  <c r="G159" i="10"/>
  <c r="G158" i="10" s="1"/>
  <c r="G157" i="10" s="1"/>
  <c r="G156" i="10" s="1"/>
  <c r="G432" i="10"/>
  <c r="F492" i="11"/>
  <c r="F226" i="11"/>
  <c r="I217" i="20" s="1"/>
  <c r="F236" i="11"/>
  <c r="I227" i="20" s="1"/>
  <c r="F227" i="20" s="1"/>
  <c r="F224" i="11"/>
  <c r="I215" i="20" s="1"/>
  <c r="F222" i="11"/>
  <c r="I213" i="20" s="1"/>
  <c r="F213" i="20" s="1"/>
  <c r="F220" i="11"/>
  <c r="I211" i="20" s="1"/>
  <c r="F211" i="20" s="1"/>
  <c r="F217" i="11"/>
  <c r="I208" i="20" s="1"/>
  <c r="F208" i="20" s="1"/>
  <c r="F49" i="11"/>
  <c r="H331" i="20" s="1"/>
  <c r="F331" i="20" s="1"/>
  <c r="H328" i="20"/>
  <c r="F45" i="11"/>
  <c r="H327" i="20" s="1"/>
  <c r="F327" i="20" s="1"/>
  <c r="F44" i="11"/>
  <c r="H326" i="20" s="1"/>
  <c r="F326" i="20" s="1"/>
  <c r="F20" i="11"/>
  <c r="F80" i="11"/>
  <c r="H375" i="20" s="1"/>
  <c r="F375" i="20" s="1"/>
  <c r="F101" i="11"/>
  <c r="F73" i="11"/>
  <c r="H277" i="20" s="1"/>
  <c r="F277" i="20" s="1"/>
  <c r="F72" i="11"/>
  <c r="H274" i="20" s="1"/>
  <c r="F274" i="20" s="1"/>
  <c r="F71" i="11"/>
  <c r="H273" i="20" s="1"/>
  <c r="F273" i="20" s="1"/>
  <c r="F70" i="11"/>
  <c r="F469" i="11"/>
  <c r="F450" i="11"/>
  <c r="F368" i="11"/>
  <c r="F350" i="11"/>
  <c r="F55" i="11"/>
  <c r="G324" i="20" s="1"/>
  <c r="F324" i="20" s="1"/>
  <c r="F53" i="11"/>
  <c r="G336" i="20" s="1"/>
  <c r="F21" i="11"/>
  <c r="H318" i="20" s="1"/>
  <c r="F318" i="20" s="1"/>
  <c r="F314" i="11"/>
  <c r="G159" i="20" s="1"/>
  <c r="F114" i="11"/>
  <c r="F112" i="11" s="1"/>
  <c r="F79" i="11"/>
  <c r="F43" i="11"/>
  <c r="F118" i="11"/>
  <c r="G436" i="10"/>
  <c r="F230" i="11"/>
  <c r="I221" i="20" s="1"/>
  <c r="G363" i="10"/>
  <c r="F145" i="11"/>
  <c r="F144" i="11" s="1"/>
  <c r="G440" i="10"/>
  <c r="F234" i="11"/>
  <c r="G283" i="10"/>
  <c r="G282" i="10" s="1"/>
  <c r="G17" i="10"/>
  <c r="G16" i="10" s="1"/>
  <c r="G15" i="10" s="1"/>
  <c r="F54" i="11"/>
  <c r="G323" i="20" s="1"/>
  <c r="G423" i="10"/>
  <c r="G543" i="10"/>
  <c r="G542" i="10" s="1"/>
  <c r="G541" i="10" s="1"/>
  <c r="G517" i="10"/>
  <c r="G516" i="10" s="1"/>
  <c r="G515" i="10" s="1"/>
  <c r="G514" i="10" s="1"/>
  <c r="G513" i="10" s="1"/>
  <c r="G428" i="10"/>
  <c r="G417" i="10"/>
  <c r="G416" i="10" s="1"/>
  <c r="G323" i="10"/>
  <c r="G322" i="10" s="1"/>
  <c r="G248" i="10"/>
  <c r="G247" i="10" s="1"/>
  <c r="G89" i="10"/>
  <c r="G68" i="10" s="1"/>
  <c r="G67" i="10" s="1"/>
  <c r="G484" i="10" l="1"/>
  <c r="G477" i="10" s="1"/>
  <c r="F291" i="11"/>
  <c r="H78" i="20"/>
  <c r="F489" i="11"/>
  <c r="F358" i="11"/>
  <c r="G57" i="20"/>
  <c r="F325" i="11"/>
  <c r="G251" i="20"/>
  <c r="F251" i="20" s="1"/>
  <c r="F158" i="11"/>
  <c r="F252" i="20"/>
  <c r="H250" i="20"/>
  <c r="I225" i="20"/>
  <c r="I224" i="20" s="1"/>
  <c r="F224" i="20" s="1"/>
  <c r="F233" i="11"/>
  <c r="I297" i="20"/>
  <c r="F24" i="20"/>
  <c r="H21" i="20"/>
  <c r="F21" i="20" s="1"/>
  <c r="G340" i="10"/>
  <c r="G339" i="10" s="1"/>
  <c r="G328" i="10" s="1"/>
  <c r="G297" i="20"/>
  <c r="G419" i="10"/>
  <c r="G415" i="10" s="1"/>
  <c r="F87" i="20"/>
  <c r="F186" i="20"/>
  <c r="G408" i="10"/>
  <c r="G407" i="10" s="1"/>
  <c r="G406" i="10" s="1"/>
  <c r="G115" i="20"/>
  <c r="F115" i="20" s="1"/>
  <c r="F27" i="11"/>
  <c r="F26" i="11" s="1"/>
  <c r="F25" i="11" s="1"/>
  <c r="I56" i="20"/>
  <c r="F123" i="11"/>
  <c r="F122" i="11" s="1"/>
  <c r="F121" i="11" s="1"/>
  <c r="F120" i="11" s="1"/>
  <c r="F69" i="11"/>
  <c r="F68" i="11" s="1"/>
  <c r="F67" i="11" s="1"/>
  <c r="H32" i="20"/>
  <c r="F32" i="20" s="1"/>
  <c r="F448" i="11"/>
  <c r="F42" i="11"/>
  <c r="F41" i="11" s="1"/>
  <c r="F19" i="11"/>
  <c r="F18" i="11" s="1"/>
  <c r="F17" i="11" s="1"/>
  <c r="F488" i="11"/>
  <c r="F323" i="20"/>
  <c r="F348" i="11"/>
  <c r="F347" i="11" s="1"/>
  <c r="H360" i="20"/>
  <c r="H317" i="20"/>
  <c r="H316" i="20" s="1"/>
  <c r="F316" i="20" s="1"/>
  <c r="H146" i="20"/>
  <c r="F146" i="20" s="1"/>
  <c r="F372" i="11"/>
  <c r="F371" i="11" s="1"/>
  <c r="F78" i="11"/>
  <c r="F77" i="11" s="1"/>
  <c r="F182" i="11"/>
  <c r="F181" i="11" s="1"/>
  <c r="G121" i="20"/>
  <c r="G107" i="10"/>
  <c r="G106" i="10" s="1"/>
  <c r="H370" i="20"/>
  <c r="F370" i="20" s="1"/>
  <c r="F85" i="11"/>
  <c r="F84" i="11" s="1"/>
  <c r="F83" i="11" s="1"/>
  <c r="I263" i="20"/>
  <c r="G28" i="20"/>
  <c r="F28" i="20" s="1"/>
  <c r="F436" i="11"/>
  <c r="F435" i="11" s="1"/>
  <c r="F434" i="11" s="1"/>
  <c r="G396" i="10"/>
  <c r="G392" i="10" s="1"/>
  <c r="G263" i="20"/>
  <c r="I358" i="20"/>
  <c r="G179" i="20"/>
  <c r="G174" i="20" s="1"/>
  <c r="F111" i="11"/>
  <c r="F110" i="11" s="1"/>
  <c r="H374" i="20"/>
  <c r="G250" i="10"/>
  <c r="G246" i="10" s="1"/>
  <c r="G245" i="10" s="1"/>
  <c r="G244" i="10" s="1"/>
  <c r="G457" i="10"/>
  <c r="G57" i="10"/>
  <c r="G239" i="20"/>
  <c r="F270" i="11"/>
  <c r="F262" i="11" s="1"/>
  <c r="F213" i="11"/>
  <c r="F130" i="11"/>
  <c r="F129" i="11" s="1"/>
  <c r="F128" i="11" s="1"/>
  <c r="F127" i="11" s="1"/>
  <c r="G290" i="10"/>
  <c r="G281" i="10" s="1"/>
  <c r="H148" i="20"/>
  <c r="F280" i="11"/>
  <c r="F279" i="11" s="1"/>
  <c r="F274" i="11" s="1"/>
  <c r="G202" i="10"/>
  <c r="G201" i="10" s="1"/>
  <c r="H164" i="20"/>
  <c r="F164" i="20" s="1"/>
  <c r="F404" i="11"/>
  <c r="F403" i="11" s="1"/>
  <c r="G289" i="20"/>
  <c r="H73" i="20"/>
  <c r="H352" i="20"/>
  <c r="F352" i="20" s="1"/>
  <c r="H348" i="20"/>
  <c r="F348" i="20" s="1"/>
  <c r="F177" i="20"/>
  <c r="F176" i="20"/>
  <c r="F19" i="20"/>
  <c r="I315" i="20"/>
  <c r="F44" i="20"/>
  <c r="F177" i="11"/>
  <c r="H156" i="20"/>
  <c r="F156" i="20" s="1"/>
  <c r="F340" i="11"/>
  <c r="F339" i="11" s="1"/>
  <c r="G94" i="20"/>
  <c r="F94" i="20" s="1"/>
  <c r="H325" i="20"/>
  <c r="F59" i="20"/>
  <c r="F88" i="20"/>
  <c r="H123" i="20"/>
  <c r="F124" i="20"/>
  <c r="F58" i="20"/>
  <c r="I185" i="20"/>
  <c r="I289" i="20"/>
  <c r="I280" i="20" s="1"/>
  <c r="I179" i="20"/>
  <c r="I174" i="20" s="1"/>
  <c r="I249" i="20"/>
  <c r="I245" i="20" s="1"/>
  <c r="H62" i="20"/>
  <c r="H57" i="20" s="1"/>
  <c r="G150" i="20"/>
  <c r="F445" i="11"/>
  <c r="F444" i="11" s="1"/>
  <c r="F137" i="20"/>
  <c r="G162" i="10"/>
  <c r="G161" i="10" s="1"/>
  <c r="G155" i="10" s="1"/>
  <c r="F117" i="11"/>
  <c r="F116" i="11" s="1"/>
  <c r="F115" i="11" s="1"/>
  <c r="C61" i="21"/>
  <c r="C42" i="21"/>
  <c r="I18" i="20"/>
  <c r="F152" i="11"/>
  <c r="H183" i="20" s="1"/>
  <c r="F183" i="20" s="1"/>
  <c r="G55" i="10"/>
  <c r="G37" i="10" s="1"/>
  <c r="F479" i="11"/>
  <c r="F476" i="11" s="1"/>
  <c r="F239" i="11"/>
  <c r="F370" i="11"/>
  <c r="F369" i="11" s="1"/>
  <c r="I29" i="20"/>
  <c r="G282" i="20"/>
  <c r="F25" i="20"/>
  <c r="F76" i="20"/>
  <c r="G140" i="10"/>
  <c r="G129" i="10" s="1"/>
  <c r="F312" i="11"/>
  <c r="G151" i="20" s="1"/>
  <c r="A226" i="20"/>
  <c r="F39" i="11"/>
  <c r="F38" i="11" s="1"/>
  <c r="F37" i="11" s="1"/>
  <c r="I346" i="20"/>
  <c r="F169" i="11"/>
  <c r="F168" i="11" s="1"/>
  <c r="G358" i="20"/>
  <c r="F515" i="11"/>
  <c r="F514" i="11" s="1"/>
  <c r="F513" i="11" s="1"/>
  <c r="F512" i="11" s="1"/>
  <c r="F149" i="11"/>
  <c r="G346" i="20"/>
  <c r="G257" i="20"/>
  <c r="F257" i="20" s="1"/>
  <c r="G29" i="20"/>
  <c r="G123" i="20"/>
  <c r="F194" i="20"/>
  <c r="F53" i="20"/>
  <c r="F395" i="11"/>
  <c r="F384" i="11" s="1"/>
  <c r="F456" i="11"/>
  <c r="F252" i="11"/>
  <c r="F251" i="11" s="1"/>
  <c r="F337" i="11"/>
  <c r="H202" i="20"/>
  <c r="F202" i="20" s="1"/>
  <c r="F380" i="20"/>
  <c r="H379" i="20"/>
  <c r="F107" i="11"/>
  <c r="F259" i="20"/>
  <c r="F305" i="11"/>
  <c r="F256" i="11"/>
  <c r="F255" i="11" s="1"/>
  <c r="F64" i="11"/>
  <c r="F63" i="11" s="1"/>
  <c r="F62" i="11" s="1"/>
  <c r="C28" i="21"/>
  <c r="C27" i="21" s="1"/>
  <c r="C87" i="21"/>
  <c r="C80" i="21"/>
  <c r="H293" i="20"/>
  <c r="H292" i="20" s="1"/>
  <c r="F292" i="20" s="1"/>
  <c r="F247" i="11"/>
  <c r="F246" i="11" s="1"/>
  <c r="F245" i="11" s="1"/>
  <c r="F204" i="11"/>
  <c r="F229" i="11"/>
  <c r="F440" i="11"/>
  <c r="F439" i="11" s="1"/>
  <c r="F438" i="11" s="1"/>
  <c r="H290" i="20"/>
  <c r="F290" i="20" s="1"/>
  <c r="F291" i="20"/>
  <c r="F221" i="11"/>
  <c r="F497" i="11"/>
  <c r="F496" i="11" s="1"/>
  <c r="F495" i="11" s="1"/>
  <c r="F142" i="11"/>
  <c r="F141" i="11" s="1"/>
  <c r="F140" i="11" s="1"/>
  <c r="F134" i="11" s="1"/>
  <c r="F210" i="11"/>
  <c r="F209" i="11" s="1"/>
  <c r="F225" i="11"/>
  <c r="F46" i="20"/>
  <c r="H43" i="20"/>
  <c r="H42" i="20" s="1"/>
  <c r="F20" i="20"/>
  <c r="F94" i="11"/>
  <c r="F93" i="11" s="1"/>
  <c r="F198" i="20"/>
  <c r="G360" i="10"/>
  <c r="G359" i="10" s="1"/>
  <c r="G353" i="10" s="1"/>
  <c r="G367" i="10"/>
  <c r="G366" i="10" s="1"/>
  <c r="G365" i="10" s="1"/>
  <c r="F288" i="11"/>
  <c r="F503" i="11"/>
  <c r="F502" i="11" s="1"/>
  <c r="F501" i="11" s="1"/>
  <c r="F500" i="11" s="1"/>
  <c r="F499" i="11" s="1"/>
  <c r="G381" i="10"/>
  <c r="F193" i="11"/>
  <c r="G230" i="10"/>
  <c r="G218" i="10" s="1"/>
  <c r="H341" i="20"/>
  <c r="F341" i="20" s="1"/>
  <c r="F351" i="20"/>
  <c r="F165" i="11"/>
  <c r="G163" i="20"/>
  <c r="F163" i="20" s="1"/>
  <c r="F357" i="20"/>
  <c r="H356" i="20"/>
  <c r="F356" i="20" s="1"/>
  <c r="F197" i="20"/>
  <c r="I206" i="20"/>
  <c r="F195" i="20"/>
  <c r="F431" i="11"/>
  <c r="F430" i="11" s="1"/>
  <c r="F429" i="11" s="1"/>
  <c r="I216" i="20"/>
  <c r="F216" i="20" s="1"/>
  <c r="H41" i="20"/>
  <c r="F41" i="20" s="1"/>
  <c r="H171" i="20"/>
  <c r="F171" i="20" s="1"/>
  <c r="H353" i="20"/>
  <c r="F353" i="20" s="1"/>
  <c r="H367" i="20"/>
  <c r="F199" i="20"/>
  <c r="G527" i="10"/>
  <c r="G526" i="10" s="1"/>
  <c r="G525" i="10" s="1"/>
  <c r="G524" i="10" s="1"/>
  <c r="F216" i="11"/>
  <c r="H203" i="20"/>
  <c r="F266" i="20"/>
  <c r="H134" i="20"/>
  <c r="F91" i="11"/>
  <c r="F90" i="11" s="1"/>
  <c r="F89" i="11" s="1"/>
  <c r="G340" i="20"/>
  <c r="F340" i="20" s="1"/>
  <c r="F336" i="20"/>
  <c r="F215" i="20"/>
  <c r="I212" i="20"/>
  <c r="F212" i="20" s="1"/>
  <c r="F367" i="11"/>
  <c r="F181" i="20"/>
  <c r="H180" i="20"/>
  <c r="F468" i="11"/>
  <c r="F467" i="11" s="1"/>
  <c r="I169" i="20"/>
  <c r="I147" i="20" s="1"/>
  <c r="F191" i="20"/>
  <c r="H190" i="20"/>
  <c r="F221" i="20"/>
  <c r="I220" i="20"/>
  <c r="F220" i="20" s="1"/>
  <c r="F187" i="20"/>
  <c r="H121" i="20"/>
  <c r="F188" i="20"/>
  <c r="F256" i="20"/>
  <c r="F217" i="20"/>
  <c r="H303" i="20"/>
  <c r="F304" i="20"/>
  <c r="G200" i="20"/>
  <c r="G196" i="20" s="1"/>
  <c r="F204" i="20"/>
  <c r="H354" i="20"/>
  <c r="F354" i="20" s="1"/>
  <c r="F100" i="11"/>
  <c r="F99" i="11" s="1"/>
  <c r="F98" i="11" s="1"/>
  <c r="H269" i="20"/>
  <c r="G50" i="20"/>
  <c r="F50" i="20" s="1"/>
  <c r="F51" i="20"/>
  <c r="H264" i="20"/>
  <c r="F264" i="20" s="1"/>
  <c r="F265" i="20"/>
  <c r="F159" i="20"/>
  <c r="F116" i="20"/>
  <c r="H272" i="20"/>
  <c r="H271" i="20" s="1"/>
  <c r="F52" i="20"/>
  <c r="H248" i="20"/>
  <c r="H261" i="20"/>
  <c r="F262" i="20"/>
  <c r="F328" i="20"/>
  <c r="H131" i="20" l="1"/>
  <c r="F131" i="20" s="1"/>
  <c r="F475" i="11"/>
  <c r="F466" i="11" s="1"/>
  <c r="F465" i="11" s="1"/>
  <c r="F319" i="11"/>
  <c r="G78" i="20"/>
  <c r="F78" i="20" s="1"/>
  <c r="F225" i="20"/>
  <c r="G250" i="20"/>
  <c r="G249" i="20" s="1"/>
  <c r="G245" i="20" s="1"/>
  <c r="G231" i="20"/>
  <c r="F231" i="20" s="1"/>
  <c r="F287" i="11"/>
  <c r="G147" i="20"/>
  <c r="H147" i="20"/>
  <c r="G345" i="10"/>
  <c r="G380" i="10"/>
  <c r="G36" i="10"/>
  <c r="G35" i="10" s="1"/>
  <c r="F43" i="20"/>
  <c r="F190" i="11"/>
  <c r="F186" i="11" s="1"/>
  <c r="G180" i="10"/>
  <c r="G179" i="10" s="1"/>
  <c r="F57" i="20"/>
  <c r="F190" i="20"/>
  <c r="H185" i="20"/>
  <c r="F201" i="11"/>
  <c r="F200" i="11" s="1"/>
  <c r="F199" i="11" s="1"/>
  <c r="F318" i="11"/>
  <c r="F317" i="11" s="1"/>
  <c r="F151" i="20"/>
  <c r="F360" i="20"/>
  <c r="H359" i="20"/>
  <c r="F359" i="20" s="1"/>
  <c r="F300" i="20"/>
  <c r="H299" i="20"/>
  <c r="H298" i="20" s="1"/>
  <c r="F383" i="11"/>
  <c r="F377" i="11" s="1"/>
  <c r="H30" i="20"/>
  <c r="F30" i="20" s="1"/>
  <c r="H322" i="20"/>
  <c r="F447" i="11"/>
  <c r="F443" i="11" s="1"/>
  <c r="F442" i="11" s="1"/>
  <c r="G322" i="20"/>
  <c r="G315" i="20" s="1"/>
  <c r="C60" i="21"/>
  <c r="F73" i="20"/>
  <c r="H71" i="20"/>
  <c r="F71" i="20" s="1"/>
  <c r="F317" i="20"/>
  <c r="H145" i="20"/>
  <c r="F145" i="20" s="1"/>
  <c r="F122" i="20"/>
  <c r="G217" i="10"/>
  <c r="G451" i="10"/>
  <c r="F374" i="20"/>
  <c r="H373" i="20"/>
  <c r="H372" i="20" s="1"/>
  <c r="F372" i="20" s="1"/>
  <c r="G27" i="20"/>
  <c r="G26" i="20" s="1"/>
  <c r="F31" i="20"/>
  <c r="F250" i="11"/>
  <c r="F244" i="11" s="1"/>
  <c r="F284" i="20"/>
  <c r="H282" i="20"/>
  <c r="H281" i="20" s="1"/>
  <c r="G281" i="20"/>
  <c r="G280" i="20" s="1"/>
  <c r="F148" i="20"/>
  <c r="G43" i="20"/>
  <c r="G42" i="20" s="1"/>
  <c r="F42" i="20" s="1"/>
  <c r="F346" i="11"/>
  <c r="F345" i="11" s="1"/>
  <c r="H175" i="20"/>
  <c r="F175" i="20" s="1"/>
  <c r="H347" i="20"/>
  <c r="F347" i="20" s="1"/>
  <c r="F62" i="20"/>
  <c r="F325" i="20"/>
  <c r="F123" i="20"/>
  <c r="F150" i="20"/>
  <c r="H18" i="20"/>
  <c r="F18" i="20" s="1"/>
  <c r="I17" i="20"/>
  <c r="F357" i="11"/>
  <c r="F356" i="11" s="1"/>
  <c r="F355" i="11" s="1"/>
  <c r="F308" i="11"/>
  <c r="F307" i="11" s="1"/>
  <c r="F109" i="11"/>
  <c r="G128" i="10"/>
  <c r="G127" i="10" s="1"/>
  <c r="G126" i="10" s="1"/>
  <c r="G105" i="10"/>
  <c r="F238" i="11"/>
  <c r="F237" i="11" s="1"/>
  <c r="G310" i="20"/>
  <c r="C15" i="21"/>
  <c r="H182" i="20"/>
  <c r="F182" i="20" s="1"/>
  <c r="F151" i="11"/>
  <c r="F148" i="11" s="1"/>
  <c r="F147" i="11" s="1"/>
  <c r="F36" i="11"/>
  <c r="G414" i="10"/>
  <c r="F240" i="20"/>
  <c r="F173" i="11"/>
  <c r="F121" i="20"/>
  <c r="F487" i="11"/>
  <c r="F486" i="11" s="1"/>
  <c r="F239" i="20"/>
  <c r="F102" i="11"/>
  <c r="F97" i="11" s="1"/>
  <c r="F88" i="11"/>
  <c r="H378" i="20"/>
  <c r="F378" i="20" s="1"/>
  <c r="F379" i="20"/>
  <c r="H38" i="20"/>
  <c r="F38" i="20" s="1"/>
  <c r="F293" i="20"/>
  <c r="F273" i="11"/>
  <c r="F433" i="11"/>
  <c r="F66" i="11"/>
  <c r="F157" i="11"/>
  <c r="F153" i="11" s="1"/>
  <c r="F212" i="11"/>
  <c r="F208" i="11" s="1"/>
  <c r="H369" i="20"/>
  <c r="H368" i="20" s="1"/>
  <c r="F368" i="20" s="1"/>
  <c r="H366" i="20"/>
  <c r="F367" i="20"/>
  <c r="F206" i="20"/>
  <c r="I205" i="20"/>
  <c r="I196" i="20" s="1"/>
  <c r="I184" i="20" s="1"/>
  <c r="F134" i="20"/>
  <c r="F203" i="20"/>
  <c r="H200" i="20"/>
  <c r="H196" i="20" s="1"/>
  <c r="F180" i="20"/>
  <c r="H302" i="20"/>
  <c r="F303" i="20"/>
  <c r="F169" i="20"/>
  <c r="F272" i="20"/>
  <c r="H249" i="20"/>
  <c r="G185" i="20"/>
  <c r="H268" i="20"/>
  <c r="F269" i="20"/>
  <c r="H247" i="20"/>
  <c r="F248" i="20"/>
  <c r="F261" i="20"/>
  <c r="H260" i="20"/>
  <c r="F250" i="20" l="1"/>
  <c r="H130" i="20"/>
  <c r="F130" i="20" s="1"/>
  <c r="G184" i="20"/>
  <c r="G379" i="10"/>
  <c r="G280" i="10" s="1"/>
  <c r="G13" i="10" s="1"/>
  <c r="H56" i="20"/>
  <c r="F286" i="11"/>
  <c r="F285" i="11" s="1"/>
  <c r="F272" i="11" s="1"/>
  <c r="F16" i="11"/>
  <c r="F172" i="11"/>
  <c r="F146" i="11"/>
  <c r="F126" i="11" s="1"/>
  <c r="G56" i="20"/>
  <c r="H184" i="20"/>
  <c r="G144" i="20"/>
  <c r="C14" i="21"/>
  <c r="F298" i="20"/>
  <c r="H297" i="20"/>
  <c r="F297" i="20" s="1"/>
  <c r="F322" i="20"/>
  <c r="H315" i="20"/>
  <c r="F315" i="20" s="1"/>
  <c r="H144" i="20"/>
  <c r="F205" i="20"/>
  <c r="F27" i="20"/>
  <c r="G22" i="10"/>
  <c r="F373" i="20"/>
  <c r="F281" i="20"/>
  <c r="F282" i="20"/>
  <c r="F376" i="11"/>
  <c r="F310" i="20"/>
  <c r="G309" i="20"/>
  <c r="F309" i="20" s="1"/>
  <c r="H179" i="20"/>
  <c r="H174" i="20" s="1"/>
  <c r="F174" i="20" s="1"/>
  <c r="F207" i="11"/>
  <c r="F299" i="20"/>
  <c r="F428" i="11"/>
  <c r="F464" i="11"/>
  <c r="F249" i="20"/>
  <c r="H29" i="20"/>
  <c r="F29" i="20" s="1"/>
  <c r="H289" i="20"/>
  <c r="H280" i="20" s="1"/>
  <c r="F280" i="20" s="1"/>
  <c r="F200" i="20"/>
  <c r="F369" i="20"/>
  <c r="F26" i="20"/>
  <c r="G17" i="20"/>
  <c r="H346" i="20"/>
  <c r="F346" i="20" s="1"/>
  <c r="F366" i="20"/>
  <c r="H358" i="20"/>
  <c r="F358" i="20" s="1"/>
  <c r="I144" i="20"/>
  <c r="F302" i="20"/>
  <c r="H267" i="20"/>
  <c r="F268" i="20"/>
  <c r="F185" i="20"/>
  <c r="H270" i="20"/>
  <c r="F270" i="20" s="1"/>
  <c r="F271" i="20"/>
  <c r="H246" i="20"/>
  <c r="F246" i="20" s="1"/>
  <c r="F247" i="20"/>
  <c r="F260" i="20"/>
  <c r="F184" i="20" l="1"/>
  <c r="F56" i="20"/>
  <c r="F171" i="11"/>
  <c r="F15" i="11" s="1"/>
  <c r="F147" i="20"/>
  <c r="C213" i="21"/>
  <c r="H263" i="20"/>
  <c r="F263" i="20" s="1"/>
  <c r="G14" i="10"/>
  <c r="G55" i="20"/>
  <c r="G308" i="20"/>
  <c r="F308" i="20" s="1"/>
  <c r="F179" i="20"/>
  <c r="H55" i="20"/>
  <c r="H17" i="20"/>
  <c r="F17" i="20" s="1"/>
  <c r="F289" i="20"/>
  <c r="H245" i="20"/>
  <c r="F245" i="20" s="1"/>
  <c r="F196" i="20"/>
  <c r="I55" i="20"/>
  <c r="I16" i="20" s="1"/>
  <c r="I15" i="20" s="1"/>
  <c r="F144" i="20"/>
  <c r="F267" i="20"/>
  <c r="C185" i="21" l="1"/>
  <c r="C184" i="21" s="1"/>
  <c r="C98" i="21" s="1"/>
  <c r="C97" i="21" s="1"/>
  <c r="H16" i="20"/>
  <c r="H15" i="20" s="1"/>
  <c r="F55" i="20"/>
  <c r="G16" i="20"/>
  <c r="G15" i="20" s="1"/>
  <c r="C209" i="21" l="1"/>
  <c r="C212" i="21" s="1"/>
  <c r="J17" i="20"/>
  <c r="G15" i="11"/>
  <c r="D32" i="17"/>
  <c r="D31" i="17" s="1"/>
  <c r="D30" i="17" s="1"/>
  <c r="D29" i="17" s="1"/>
  <c r="F15" i="20"/>
  <c r="J15" i="20" s="1"/>
  <c r="F16" i="20"/>
  <c r="D28" i="17" l="1"/>
  <c r="D27" i="17" s="1"/>
  <c r="D26" i="17" s="1"/>
  <c r="D25" i="17" s="1"/>
  <c r="D24" i="17" s="1"/>
  <c r="D17" i="17" s="1"/>
  <c r="D12" i="17" s="1"/>
  <c r="H13" i="10"/>
</calcChain>
</file>

<file path=xl/comments1.xml><?xml version="1.0" encoding="utf-8"?>
<comments xmlns="http://schemas.openxmlformats.org/spreadsheetml/2006/main">
  <authors>
    <author>PC_409</author>
  </authors>
  <commentList>
    <comment ref="M12" authorId="0">
      <text>
        <r>
          <rPr>
            <b/>
            <sz val="9"/>
            <color indexed="81"/>
            <rFont val="Tahoma"/>
            <family val="2"/>
            <charset val="204"/>
          </rPr>
          <t>PC_409:</t>
        </r>
        <r>
          <rPr>
            <sz val="9"/>
            <color indexed="81"/>
            <rFont val="Tahoma"/>
            <family val="2"/>
            <charset val="204"/>
          </rPr>
          <t xml:space="preserve">
дотации 4446 404,9</t>
        </r>
      </text>
    </comment>
  </commentList>
</comments>
</file>

<file path=xl/sharedStrings.xml><?xml version="1.0" encoding="utf-8"?>
<sst xmlns="http://schemas.openxmlformats.org/spreadsheetml/2006/main" count="6862" uniqueCount="1435">
  <si>
    <t>600</t>
  </si>
  <si>
    <t>400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</si>
  <si>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</si>
  <si>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7</t>
  </si>
  <si>
    <t>Управление социальной политики Администрации муниципального образования Билибинский муниципальный район</t>
  </si>
  <si>
    <t>Культура,  кинематография</t>
  </si>
  <si>
    <t>Органы юстиции</t>
  </si>
  <si>
    <t>Физическая культура и спорт</t>
  </si>
  <si>
    <t>Массовый спорт</t>
  </si>
  <si>
    <t>Дорожное хозяйство (дорожные фонды)</t>
  </si>
  <si>
    <t>Средства массовой информации</t>
  </si>
  <si>
    <t>11</t>
  </si>
  <si>
    <t>13</t>
  </si>
  <si>
    <t>Наименование</t>
  </si>
  <si>
    <t>Общегосударственные вопросы</t>
  </si>
  <si>
    <t>01</t>
  </si>
  <si>
    <t>02</t>
  </si>
  <si>
    <t>03</t>
  </si>
  <si>
    <t>04</t>
  </si>
  <si>
    <t>Обеспечение проведения выборов и референдумов</t>
  </si>
  <si>
    <t>07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</si>
  <si>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</si>
  <si>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</si>
  <si>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</si>
  <si>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10</t>
  </si>
  <si>
    <t>Национальная экономика</t>
  </si>
  <si>
    <t>08</t>
  </si>
  <si>
    <t>Жилищно-коммунальное хозяйство</t>
  </si>
  <si>
    <t>05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</si>
  <si>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</si>
  <si>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</si>
  <si>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</si>
  <si>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</si>
  <si>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</si>
  <si>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</si>
  <si>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09</t>
  </si>
  <si>
    <t>Культура</t>
  </si>
  <si>
    <t>Телевидение и радиовещание</t>
  </si>
  <si>
    <t>06</t>
  </si>
  <si>
    <t>Социальная политика</t>
  </si>
  <si>
    <t>Пенсионное обеспечение</t>
  </si>
  <si>
    <t>Другие вопросы в области национальной экономики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</si>
  <si>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</si>
  <si>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</si>
  <si>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12</t>
  </si>
  <si>
    <t>Благоустройство</t>
  </si>
  <si>
    <t>Охрана семьи и детства</t>
  </si>
  <si>
    <t>Рз</t>
  </si>
  <si>
    <t>ПР</t>
  </si>
  <si>
    <t>ВР</t>
  </si>
  <si>
    <t>6</t>
  </si>
  <si>
    <t>Защита населения и территории от чрезвычайных ситуаций природного и техногенного характера, гражданская оборона</t>
  </si>
  <si>
    <t>100</t>
  </si>
  <si>
    <t>200</t>
  </si>
  <si>
    <t>800</t>
  </si>
  <si>
    <t>300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</si>
  <si>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</si>
  <si>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Главный распорядитель средств</t>
  </si>
  <si>
    <t>ЦСР</t>
  </si>
  <si>
    <t>Всего:</t>
  </si>
  <si>
    <t>Физическая культура</t>
  </si>
  <si>
    <t>Другие вопросы в области жилищно-коммунального хозяйства</t>
  </si>
  <si>
    <t>Другие вопросы в области социальной политики</t>
  </si>
  <si>
    <t>Сельское хозяйство и рыболовство</t>
  </si>
  <si>
    <t xml:space="preserve"> Поступления прогнозируемых доходов  </t>
  </si>
  <si>
    <t>Код бюджетной классификации Российской Федерации</t>
  </si>
  <si>
    <t>Наименование доходов</t>
  </si>
  <si>
    <t>000 1 00 00000 00 0000 000</t>
  </si>
  <si>
    <t>НАЛОГОВЫЕ И НЕНАЛОГОВЫЕ ДОХОДЫ</t>
  </si>
  <si>
    <t>000 1 01 00000 00 0000 000</t>
  </si>
  <si>
    <t>000 1 03 00000 00 0000 000</t>
  </si>
  <si>
    <t>НАЛОГИ НА ТОВАРЫ 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</si>
  <si>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</si>
  <si>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</si>
  <si>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</si>
  <si>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</si>
  <si>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</si>
  <si>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</si>
  <si>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</si>
  <si>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</si>
  <si>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</si>
  <si>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</si>
  <si>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000 1 05 00000 00 0000 000</t>
  </si>
  <si>
    <t>НАЛОГИ НА СОВОКУПНЫЙ ДОХОД</t>
  </si>
  <si>
    <t>000 1 05 01000 00 0000 110</t>
  </si>
  <si>
    <t>000 1 05 01010 01 0000 110</t>
  </si>
  <si>
    <t>Налог, взимаемый с налогоплательщиков, выбравших в качестве объекта налогообложения доходы</t>
  </si>
  <si>
    <t>000 1 05 01011 01 0000 110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</si>
  <si>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</si>
  <si>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</si>
  <si>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000 1 05 01021 01 0000 110</t>
  </si>
  <si>
    <t>000 1 05 02000 02 0000 110</t>
  </si>
  <si>
    <t>Единый налог на вмененный доход для отдельных видов деятельности</t>
  </si>
  <si>
    <t>000 1 05 02010 02 0000 110</t>
  </si>
  <si>
    <t>000 1 05 03000 01 0000 110</t>
  </si>
  <si>
    <t>Единый сельскохозяйственный налог</t>
  </si>
  <si>
    <t>000 1 05 03010 01 0000 110</t>
  </si>
  <si>
    <t>000 1 05 04000 02 0000 110</t>
  </si>
  <si>
    <t>Налог, взимаемый в связи с применением патентной системы налогообложения</t>
  </si>
  <si>
    <t>000 1 05 04020 02 0000 110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</si>
  <si>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</si>
  <si>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000 1 06 00000 00 0000 000</t>
  </si>
  <si>
    <t>НАЛОГИ НА ИМУЩЕСТВО</t>
  </si>
  <si>
    <t>000 1 06 06000 00 0000 110</t>
  </si>
  <si>
    <t>Земельный налог</t>
  </si>
  <si>
    <t>000 1 06 06033 05 0000 110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</si>
  <si>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</si>
  <si>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</si>
  <si>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</si>
  <si>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</si>
  <si>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000 1 08 03010 01 0000 110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</si>
  <si>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</si>
  <si>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</si>
  <si>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</si>
  <si>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</si>
  <si>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</si>
  <si>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000 1 11 05013 05 0000 120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</si>
  <si>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</si>
  <si>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</si>
  <si>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</si>
  <si>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</si>
  <si>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</si>
  <si>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</si>
  <si>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000 1 12 00000 00 0000 000</t>
  </si>
  <si>
    <t>000 1 12 01000 01 0000 120</t>
  </si>
  <si>
    <t>Плата за негативное воздействие на окружающую среду</t>
  </si>
  <si>
    <t>000 1 12 01010 01 0000 120</t>
  </si>
  <si>
    <t>000 1 12 01040 01 0000 120</t>
  </si>
  <si>
    <t>Плата за размещение отходов производства и потребления</t>
  </si>
  <si>
    <t>000 1 13 00000 00 0000 000</t>
  </si>
  <si>
    <t>000 1 13 02000 00 0000 130</t>
  </si>
  <si>
    <t>Доходы от компенсации затрат государства</t>
  </si>
  <si>
    <t>000 1 14 00000 00 0000 000</t>
  </si>
  <si>
    <t>ДОХОДЫ ОТ ПРОДАЖИ МАТЕРИАЛЬНЫХ И НЕМАТЕРИАЛЬНЫХ АКТИВОВ</t>
  </si>
  <si>
    <t>000 1 16 00000 00 0000 000</t>
  </si>
  <si>
    <t>ШТРАФЫ, САНКЦИИ, ВОЗМЕЩЕНИЕ УЩЕРБА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</si>
  <si>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</si>
  <si>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</si>
  <si>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</si>
  <si>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</si>
  <si>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</si>
  <si>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</si>
  <si>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 xml:space="preserve">Прочие субсидии   </t>
  </si>
  <si>
    <t>Прочие субсидии бюджетам муниципальных районов</t>
  </si>
  <si>
    <t>в том числе: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</si>
  <si>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</si>
  <si>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 государственную регистрацию актов гражданского состояния</t>
  </si>
  <si>
    <t xml:space="preserve">Прочие субвенции         </t>
  </si>
  <si>
    <t xml:space="preserve">Прочие субвенции бюджетам муниципальных районов </t>
  </si>
  <si>
    <t>на обеспечение деятельности административной комиссии</t>
  </si>
  <si>
    <t>на оплату жилья и коммунальных услуг в сельской местности</t>
  </si>
  <si>
    <t>на обеспечение деятельности  комиссий по делам несовершеннолетних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</si>
  <si>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</si>
  <si>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</si>
  <si>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</si>
  <si>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</si>
  <si>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Справочно:</t>
  </si>
  <si>
    <t>Собственные доходы бюджета Билибинского муниципального района</t>
  </si>
  <si>
    <t xml:space="preserve">09 </t>
  </si>
  <si>
    <t>000 1 06 06030 00 0000 110</t>
  </si>
  <si>
    <t>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входящих в Чукотский (надмуниципальный) образовательный округ</t>
  </si>
  <si>
    <t>(тыс. рублей)</t>
  </si>
  <si>
    <t>02 П 02</t>
  </si>
  <si>
    <t>02 П</t>
  </si>
  <si>
    <t>80 2 00 43020</t>
  </si>
  <si>
    <t>80</t>
  </si>
  <si>
    <t>80 2</t>
  </si>
  <si>
    <t>Непрограммное направление расходов по обеспечению функционирования органов местного самоуправления</t>
  </si>
  <si>
    <t>Обеспечение функционирования исполнительно - распорядительных органов местного самоуправления</t>
  </si>
  <si>
    <t>Подпрограмма: «Обеспечение деятельности муниципальных органов и подведомственных учреждений»</t>
  </si>
  <si>
    <t>02 П 02 10110</t>
  </si>
  <si>
    <t>02 П 02 10120</t>
  </si>
  <si>
    <t>02 П 02 М9901</t>
  </si>
  <si>
    <t>02 П 02 С9901</t>
  </si>
  <si>
    <t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t>
  </si>
  <si>
    <t>Компенсация расходов, связанных с переездом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t>
  </si>
  <si>
    <t>Финансовое обеспечение выполнения муниципального задания детскими дошкольными учреждениями за счет средств местного бюджета (Предоставление субсидий бюджетным, автономным учреждениям и иным некоммерческим организациям)</t>
  </si>
  <si>
    <t>Финансовое обеспечение выполнения муниципального задания детскими дошкольными учреждениями за счет средств окружного бюджета (Предоставление субсидий бюджетным, автономным учреждениям и иным некоммерческим организациям)</t>
  </si>
  <si>
    <t>02 П 02 М9902</t>
  </si>
  <si>
    <t>02 П 02 С9902</t>
  </si>
  <si>
    <t>Финансовое обеспечение выполнения муниципального задания школами-детскими садами и школами (начальной, неполной средней и средней) за счет средств местного бюджета (Предоставление субсидий бюджетным, автономным учреждениям и иным некоммерческим организациям)</t>
  </si>
  <si>
    <t>Финансовое обеспечение выполнения муниципального задания школами-детскими садами и школами (начальной, неполной средней и средней) за счет средств окружного бюджета (Предоставление субсидий бюджетным, автономным учреждениям и иным некоммерческим организациям)</t>
  </si>
  <si>
    <t>02 П 02 М9903</t>
  </si>
  <si>
    <t>02 П 02 С9903</t>
  </si>
  <si>
    <t>Финансовое обеспечение выполнения муниципального задания школами-интернатами за счет средств местного бюджета (Предоставление субсидий бюджетным, автономным учреждениям и иным некоммерческим организациям)</t>
  </si>
  <si>
    <t>Финансовое обеспечение выполнения муниципального задания школами-интернатами за счет средств окружного бюджета (Предоставление субсидий бюджетным, автономным учреждениям и иным некоммерческим организациям)</t>
  </si>
  <si>
    <t>02 П 02 М9904</t>
  </si>
  <si>
    <t>02 П 02 С9904</t>
  </si>
  <si>
    <t>Финансовое обеспечение выполнения муниципального задания учреждениями по внешкольной работе с детьми за счет средств местного бюджета (Предоставление субсидий бюджетным, автономным учреждениям и иным некоммерческим организациям)</t>
  </si>
  <si>
    <t>Финансовое обеспечение выполнения муниципального задания учреждениями по внешкольной работе с детьми за счет средств окружного бюджета (Предоставление субсидий бюджетным, автономным учреждениям и иным некоммерческим организациям)</t>
  </si>
  <si>
    <t>02 1 06 43050</t>
  </si>
  <si>
    <t>02 1</t>
  </si>
  <si>
    <t>02 1 06</t>
  </si>
  <si>
    <t>Основное мероприятие: «Социальные гарантии работникам отраслей образования и культуры по оплате жилья и коммунальных услуг»</t>
  </si>
  <si>
    <t>Предоставление мер социальной поддержки по оплате жилого помещения и коммунальных услуг работникам в соответствии с Законом Чукотского автономного округа от 4 декабря 2014 года № 122-ОЗ «О мерах социальной поддержки работников (специалистов) бюджетной сферы, работающих и проживающих в сельских населенных пунктах, рабочих поселках (поселках городского типа) Чукотского автономного округа» (Предоставление субсидий бюджетным, автономным учреждениям и иным некоммерческим организациям)</t>
  </si>
  <si>
    <t>02 1 02 80040</t>
  </si>
  <si>
    <t>02 1 02</t>
  </si>
  <si>
    <t>Основное мероприятие: «Организация отдыха и оздоровление детей»</t>
  </si>
  <si>
    <t>02 1 01</t>
  </si>
  <si>
    <t>02 1 01 80110</t>
  </si>
  <si>
    <t>02 1 03</t>
  </si>
  <si>
    <t>02 П 01</t>
  </si>
  <si>
    <t>02 П 01 00280</t>
  </si>
  <si>
    <t>Основное мероприятие: «Развитие системы дошкольного и общего образования»</t>
  </si>
  <si>
    <t>Основное мероприятие: «Формирование информационных ресурсов отраслей образования и культуры»</t>
  </si>
  <si>
    <t>Основное мероприятие: «Обеспечение функционирования муниципальных органов»</t>
  </si>
  <si>
    <t>807</t>
  </si>
  <si>
    <t>02 1 04</t>
  </si>
  <si>
    <t>02 2</t>
  </si>
  <si>
    <t>02 2 01</t>
  </si>
  <si>
    <t>02 1 04 80030</t>
  </si>
  <si>
    <t>02 2 01 80020</t>
  </si>
  <si>
    <t>02 П 02 М9908</t>
  </si>
  <si>
    <t>02 П 02 М9909</t>
  </si>
  <si>
    <t>02 П 02 М9910</t>
  </si>
  <si>
    <t>Основное мероприятие: «Материальное обеспечение отраслей образования, культуры, средств массовой информации»</t>
  </si>
  <si>
    <t>Пополнение книжных фондов муниципальных библиотек (Предоставление субсидий бюджетным, автономным учреждениям и иным некоммерческим организациям)</t>
  </si>
  <si>
    <t>Основное мероприятие: «Организация концертного обслуживания, осуществление выставочных проектов, проведение культурных мероприятий на территории муниципального образования Билибинский муниципальный район и за его пределами»</t>
  </si>
  <si>
    <t>Финансовое обеспечение выполнения муниципального задания культурно-досуговыми учреждениями (Предоставление субсидий бюджетным, автономным учреждениям и иным некоммерческим организациям)</t>
  </si>
  <si>
    <t>Финансовое обеспечение выполнения муниципального задания музеями (Предоставление субсидий бюджетным, автономным учреждениям и иным некоммерческим организациям)</t>
  </si>
  <si>
    <t>Финансовое обеспечение выполнения муниципального задания библиотеками (Предоставление субсидий бюджетным, автономным учреждениям и иным некоммерческим организациям)</t>
  </si>
  <si>
    <t>01 3</t>
  </si>
  <si>
    <t>01 3 01</t>
  </si>
  <si>
    <t>01 1</t>
  </si>
  <si>
    <t>01 1 01</t>
  </si>
  <si>
    <t>01 1 01 99999</t>
  </si>
  <si>
    <t>Подпрограмма: «Социальная поддержка отдельных категорий граждан»</t>
  </si>
  <si>
    <t>Основное мероприятие: «Оказание мер социальной поддержки и  социальной помощи гражданам»</t>
  </si>
  <si>
    <t>Прочие мероприятия (Социальное обеспечение и иные выплаты населению)</t>
  </si>
  <si>
    <t>01 3 01 00110</t>
  </si>
  <si>
    <t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</si>
  <si>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01 3 01 10110</t>
  </si>
  <si>
    <t xml:space="preserve"> 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</si>
  <si>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02 П 02 М9927</t>
  </si>
  <si>
    <t>02 П 02 М9928</t>
  </si>
  <si>
    <t>02 3</t>
  </si>
  <si>
    <t>02 3 01</t>
  </si>
  <si>
    <t>02 3 01 80010</t>
  </si>
  <si>
    <t>Основное мероприятие: «Физкультурно-оздоровительная и спортивно-массовая работа»</t>
  </si>
  <si>
    <t>Управление финансов, экономики и имущественных отношений Администрации муниципального образования Билибинский муниципальный район</t>
  </si>
  <si>
    <t>819</t>
  </si>
  <si>
    <t xml:space="preserve">06 </t>
  </si>
  <si>
    <t>06 4</t>
  </si>
  <si>
    <t>06 4 01</t>
  </si>
  <si>
    <t>06 4 01 00110</t>
  </si>
  <si>
    <t>06 4 01 10110</t>
  </si>
  <si>
    <t>06 4 01 00200</t>
  </si>
  <si>
    <t>Основное мероприятие: «Обеспечение функционирования муниципальных  органов»</t>
  </si>
  <si>
    <t>Расходы на содержание Центрального аппарата органов местного самоуправления (муниципальных  органов) (Иные бюджетные ассигнования)</t>
  </si>
  <si>
    <t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</si>
  <si>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</si>
  <si>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82</t>
  </si>
  <si>
    <t>82 2</t>
  </si>
  <si>
    <t>06 3</t>
  </si>
  <si>
    <t>06 3 01</t>
  </si>
  <si>
    <t>06 3 01 20040</t>
  </si>
  <si>
    <t>Исполнение обязательств муниципального образования исполнительно-распорядительными  органами муниципального образования</t>
  </si>
  <si>
    <t>06 4 01 10120</t>
  </si>
  <si>
    <t>Подпрограмма: «Управление имуществом муниципального образования Билибинский муниципальный район»</t>
  </si>
  <si>
    <t>05 1</t>
  </si>
  <si>
    <t>05 1 02</t>
  </si>
  <si>
    <t>05 1 02 80380</t>
  </si>
  <si>
    <t>07 1</t>
  </si>
  <si>
    <t>07 1 01</t>
  </si>
  <si>
    <t>07 1 01 42200</t>
  </si>
  <si>
    <t>07 1 01 S2200</t>
  </si>
  <si>
    <t>Субсидии на развитие субъектам малого и среднего предпринимательства (Иные бюджетные ассигнования)</t>
  </si>
  <si>
    <t>Подпрограмма: «Развитие пищевой и перерабатывающей промышленности»</t>
  </si>
  <si>
    <t xml:space="preserve">82 </t>
  </si>
  <si>
    <t>82 Д</t>
  </si>
  <si>
    <t>82 Д 00 00120</t>
  </si>
  <si>
    <t>Доплаты к пенсиям, дополнительное пенсионное обеспечение</t>
  </si>
  <si>
    <t>Доплата к страховой  пенсии муниципальным служащим муниципального образования (Социальное обеспечение и иные выплаты населению)</t>
  </si>
  <si>
    <t>820</t>
  </si>
  <si>
    <t>Счетная палата муниципального образования Билибинский муниципальный район</t>
  </si>
  <si>
    <t>85</t>
  </si>
  <si>
    <t>85 1</t>
  </si>
  <si>
    <t>85 1 00 00110</t>
  </si>
  <si>
    <t>85 1 00 10110</t>
  </si>
  <si>
    <t>Обеспечение функционирования Счетной палаты муниципального образования</t>
  </si>
  <si>
    <t>Счетная палата муниципального образования</t>
  </si>
  <si>
    <t>821</t>
  </si>
  <si>
    <t>Администрация муниципального образования Билибинский муниципальный район</t>
  </si>
  <si>
    <t>80 1</t>
  </si>
  <si>
    <t>80 2 00 00110</t>
  </si>
  <si>
    <t>80 1 00 00030</t>
  </si>
  <si>
    <t>80 2 00 43010</t>
  </si>
  <si>
    <t>80 2 00 43040</t>
  </si>
  <si>
    <t>80 2 00 00200</t>
  </si>
  <si>
    <t>82 2 00 51200</t>
  </si>
  <si>
    <t>82 2 00 80350</t>
  </si>
  <si>
    <t>Обеспечение функционирования Главы муниципального образования</t>
  </si>
  <si>
    <t>Расходы на обеспечение деятельности Главы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</si>
  <si>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осуществления учета граждан в связи с переселением за счет средств окружного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</si>
  <si>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организации деятельности  административной комиссии за счет средств окружного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</si>
  <si>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Судебная система</t>
  </si>
  <si>
    <t>Расходы на Почетные Грамоты (Социальное обеспечение и иные выплаты населению)</t>
  </si>
  <si>
    <t>80 2 00 59300</t>
  </si>
  <si>
    <t>Субвенции на государственную регистрацию актов гражданского состояния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</si>
  <si>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07 2</t>
  </si>
  <si>
    <t>07 2 01</t>
  </si>
  <si>
    <t>07 2 01 43080</t>
  </si>
  <si>
    <t>03 1</t>
  </si>
  <si>
    <t>03 1 01</t>
  </si>
  <si>
    <t>03 1 01 80050</t>
  </si>
  <si>
    <t>04 2</t>
  </si>
  <si>
    <t>04 2 02</t>
  </si>
  <si>
    <t>04 2 02 80220</t>
  </si>
  <si>
    <t>04 2 03</t>
  </si>
  <si>
    <t>04 2 03 80220</t>
  </si>
  <si>
    <t>Подпрограмма: «Развитие отрасли животноводства, переработки и реализации продукции животноводства»</t>
  </si>
  <si>
    <t>Основное мероприятие: «Обеспечение проведения противоэпизоотических мероприятий»</t>
  </si>
  <si>
    <t>Основное мероприятие: «Содержание автомобильных дорог общего пользования местного значения и сооружений на них»</t>
  </si>
  <si>
    <t>Подпрограмма: «Развитие инфраструктуры, благоустройства и территориального планирования в муниципальном образовании Билибинский муниципальный район»</t>
  </si>
  <si>
    <t>Основное мероприятие: «Содействие развитию инфраструктуры и благоустройства  сельских поселений»</t>
  </si>
  <si>
    <t>Основное мероприятие: «Содействие развитию инфраструктуры и благоустройства  городского  поселения Билибино»</t>
  </si>
  <si>
    <t xml:space="preserve">03 2 </t>
  </si>
  <si>
    <t>03 2 01</t>
  </si>
  <si>
    <t>03 2 01 81100</t>
  </si>
  <si>
    <t>03 2 02</t>
  </si>
  <si>
    <t>04 2 01</t>
  </si>
  <si>
    <t>04 2 01 81050</t>
  </si>
  <si>
    <t>04 2 01 Г1050</t>
  </si>
  <si>
    <t>05 2</t>
  </si>
  <si>
    <t>05 2 01</t>
  </si>
  <si>
    <t>05 2 01 42120</t>
  </si>
  <si>
    <t>05 2 01 S2120</t>
  </si>
  <si>
    <t>Основное мероприятие: «Финансовая поддержка организаций»</t>
  </si>
  <si>
    <t>Субсидии на возмещение затрат по содержанию взлетно-посадочных площадок в национальных селах Билибинского муниципального района  (Иные бюджетные ассигнования)</t>
  </si>
  <si>
    <t>Основное мероприятие: «Обеспечение сохранности взлетно-посадочных площадок в национальных селах Билибинского муниципального района»</t>
  </si>
  <si>
    <t>Основное мероприятие: «Содействие в разработке документов территориального планирования»</t>
  </si>
  <si>
    <t>04 2 03 82010</t>
  </si>
  <si>
    <t>04 1</t>
  </si>
  <si>
    <t>04 1 02</t>
  </si>
  <si>
    <t>04 1 02 81040</t>
  </si>
  <si>
    <t>Подпрограмма: «Поддержка жилищно-коммунального хозяйства»</t>
  </si>
  <si>
    <t>Субсидии предприятиям на поддержку жилищно-коммунального хозяйства, торговли и пищевой промышленности (Иные бюджетные ассигнования)</t>
  </si>
  <si>
    <t xml:space="preserve">04 2 </t>
  </si>
  <si>
    <t>04 2 02 80240</t>
  </si>
  <si>
    <t>04 2 03 80230</t>
  </si>
  <si>
    <t>04 2 03 80240</t>
  </si>
  <si>
    <t>04 2 03 80250</t>
  </si>
  <si>
    <t>04 2 03 80210</t>
  </si>
  <si>
    <t>04 2 04</t>
  </si>
  <si>
    <t>04 2 04 80210</t>
  </si>
  <si>
    <t>04 2 04 80230</t>
  </si>
  <si>
    <t>04 2 04 80250</t>
  </si>
  <si>
    <t>04 2 05 80210</t>
  </si>
  <si>
    <t>04 2 05 80230</t>
  </si>
  <si>
    <t>04 2 05 80250</t>
  </si>
  <si>
    <t>04 2 05</t>
  </si>
  <si>
    <t>04 2 06</t>
  </si>
  <si>
    <t>04 2 06 80210</t>
  </si>
  <si>
    <t>04 2 06 80230</t>
  </si>
  <si>
    <t>04 2 06 80250</t>
  </si>
  <si>
    <t>04 2 07</t>
  </si>
  <si>
    <t>04 2 07 80210</t>
  </si>
  <si>
    <t>04 2 07 80230</t>
  </si>
  <si>
    <t>04 2 07 80250</t>
  </si>
  <si>
    <t>Основное мероприятие: «Содействие развитию инфраструктуры и благоустройства  сельского  поселения Анюйск»</t>
  </si>
  <si>
    <t>Основное мероприятие: «Содействие развитию инфраструктуры и благоустройства  сельского  поселения Илирней»</t>
  </si>
  <si>
    <t>Основное мероприятие: «Содействие развитию инфраструктуры и благоустройства  сельского  поселения Омолон»</t>
  </si>
  <si>
    <t>Основное мероприятие: «Содействие развитию инфраструктуры и благоустройства  сельского  поселения Островное»</t>
  </si>
  <si>
    <t>01 1 02</t>
  </si>
  <si>
    <t>01 1 02 81040</t>
  </si>
  <si>
    <t>01 1 02 Г1040</t>
  </si>
  <si>
    <t>04 1 01</t>
  </si>
  <si>
    <t>01 2</t>
  </si>
  <si>
    <t>01 2 01</t>
  </si>
  <si>
    <t>Основное мероприятие: «Предоставление выплат и компенсаций за услуги, предусмотренные гарантированным перечнем услуг по погребению»</t>
  </si>
  <si>
    <t>Возмещение специализированным службам по вопросам похоронного дела стоимости услуг по погребению в  муниципальном образовании городское  поселение Билибино (Иные бюджетные ассигнования)</t>
  </si>
  <si>
    <t>Основное мероприятие: «Субсидии организациям ЖКХ на укрепление и оснащение материально-технической базы»</t>
  </si>
  <si>
    <t>Основное мероприятие: «Предоставление жилых помещений детям-сиротам и лицам из их числа»</t>
  </si>
  <si>
    <t>Совет депутатов муниципального образования Билибинский муниципальный район</t>
  </si>
  <si>
    <t>822</t>
  </si>
  <si>
    <t>83</t>
  </si>
  <si>
    <t>83 1</t>
  </si>
  <si>
    <t>83 1 00 00060</t>
  </si>
  <si>
    <t>83 1 00 00110</t>
  </si>
  <si>
    <t>83 1 00 10110</t>
  </si>
  <si>
    <t xml:space="preserve">83 2 </t>
  </si>
  <si>
    <t>83 2 00 00110</t>
  </si>
  <si>
    <t>Совет депутатов муниципального образования</t>
  </si>
  <si>
    <t>Депутаты муниципального образования</t>
  </si>
  <si>
    <t>Расходы на оплату труда, с учетом начислений, и социальные выплаты Председателю и депутатам муниципального образования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</si>
  <si>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деятельности Совета депутатов муниципального образования</t>
  </si>
  <si>
    <t>84</t>
  </si>
  <si>
    <t>84 1</t>
  </si>
  <si>
    <t>84 1 00 00090</t>
  </si>
  <si>
    <t>84 1 00 00110</t>
  </si>
  <si>
    <t>Избирательная комиссия муниципального образования</t>
  </si>
  <si>
    <t>Обеспечение функционирования Избирательной комиссии муниципального образования</t>
  </si>
  <si>
    <t>Расходы на обеспечение деятельности членов Избирательной комиссии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</si>
  <si>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Компенсация расходов на оплату стоимости проезда и провоза багажа в соответствии с муниципальными правовыми актами муниципальных образований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</si>
  <si>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82 2 </t>
  </si>
  <si>
    <t>Доходы для расчета дефицита бюджета Билибинского муниципального района и предельного объема долга Билибинского муниципального района</t>
  </si>
  <si>
    <t>82 2 00 20020</t>
  </si>
  <si>
    <t>Резервный фонд Администрации муниципального образования Билибинский муниципальный район (Иные бюджетные ассигнования)</t>
  </si>
  <si>
    <t>80 2 00 10110</t>
  </si>
  <si>
    <t>Финансовое обеспечение выполнения муниципального задания спортивно-плавательными учреждениями (Предоставление субсидий бюджетным, автономным учреждениям и иным некоммерческим организациям)</t>
  </si>
  <si>
    <t>Проведение оздоровительных мероприятий, конкурсов, олимпиад в области образования (Предоставление субсидий бюджетным, автономным учреждениям и иным некоммерческим организациям)</t>
  </si>
  <si>
    <t>Проведение государственной итоговой аттестации, олимпиад и мониторинга в сфере образования (Предоставление субсидий бюджетным, автономным учреждениям и иным некоммерческим организациям)</t>
  </si>
  <si>
    <t>Расходы бюджетов муниципальных образований на обеспечение проведения районных  конкурсов, олимпиад (включая оплату трудовых договоров, призы победителям, провоз детей для участия в олимпиадах) (Предоставление субсидий бюджетным, автономным учреждениям и иным некоммерческим организациям)</t>
  </si>
  <si>
    <t>Приобретение материальных ресурсов, обеспечивающих развитие инфраструктуры культуры, образования, (в том числе учебников для общеобразовательных организаций), средств массовой информации (Предоставление субсидий бюджетным, автономным учреждениям и иным некоммерческим организациям)</t>
  </si>
  <si>
    <t>Мероприятия в сфере культуры (Предоставление субсидий бюджетным, автономным учреждениям и иным некоммерческим организациям)</t>
  </si>
  <si>
    <t>Расходы на проведение спортивных мероприятий (Предоставление субсидий бюджетным, автономным учреждениям и иным некоммерческим организациям)</t>
  </si>
  <si>
    <t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(муниципальных) нужд)</t>
  </si>
  <si>
    <t>Проведение оздоровительных мероприятий, конкурсов, олимпиад в области образования (Закупка товаров, работ и услуг для обеспечения государственных (муниципальных) нужд)</t>
  </si>
  <si>
    <t>Проведение государственной итоговой аттестации, олимпиад и мониторинга в сфере образования (Закупка товаров, работ и услуг для обеспечения государственных (муниципальных) нужд)</t>
  </si>
  <si>
    <t>Мероприятия в сфере культуры (Закупка товаров, работ и услуг для обеспечения государственных (муниципальных) нужд)</t>
  </si>
  <si>
    <t>Расходы на проведение спортивных мероприятий  (Закупка товаров, работ и услуг для обеспечения государственных (муниципальных) нужд)</t>
  </si>
  <si>
    <t>Содержание и обслуживание казны муниципального образования Билибинский муниципальный район (Закупка товаров, работ и услуг для обеспечения государственных (муниципальных) нужд)</t>
  </si>
  <si>
    <t>Расходы на обеспечение деятельности Главы муниципального района (Закупка товаров, работ и услуг для обеспечения государственных (муниципальных) нужд)</t>
  </si>
  <si>
    <t>Финансовое обеспечение организации деятельности  административной комиссии за счет средств окружного бюджета (Закупка товаров, работ и услуг для обеспечения государственных (муниципальных) нужд)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</si>
  <si>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t>
  </si>
  <si>
    <t>Расходы на содержание межселенных дорог (Закупка товаров, работ и услуг для обеспечения государственных (муниципальных) нужд)</t>
  </si>
  <si>
    <t>Обустройство взлетно-посадочных площадок для легкомоторной авиации (Закупка товаров, работ и услуг для обеспечения государственных (муниципальных) нужд)</t>
  </si>
  <si>
    <t>Разработка и актуализация документов территориального планирования муниципального образования (Закупка товаров, работ и услуг для обеспечения государственных (муниципальных) нужд)</t>
  </si>
  <si>
    <t>Разработка и актуализация документов территориального планирования муниципального образования городское  поселение Билибино (Закупка товаров, работ и услуг для обеспечения государственных (муниципальных) нужд)</t>
  </si>
  <si>
    <t>Организация и содержание мест захоронения (Закупка товаров, работ и услуг для обеспечения государственных (муниципальных) нужд)</t>
  </si>
  <si>
    <t>Организация утилизации и переработки бытовых и промышленных отходов (Закупка товаров, работ и услуг для обеспечения государственных (муниципальных) нужд)</t>
  </si>
  <si>
    <t>Содержание автомобильных дорог и инженерных сооружений на них в границах городских округов и поселений (Закупка товаров, работ и услуг для обеспечения государственных (муниципальных) нужд)</t>
  </si>
  <si>
    <t>Озеленение (Закупка товаров, работ и услуг для обеспечения государственных (муниципальных) нужд)</t>
  </si>
  <si>
    <t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t>
  </si>
  <si>
    <t>Организация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</si>
  <si>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Непрограммное направление расходов, связанное с обязательствами муниципального образования</t>
  </si>
  <si>
    <t>Основное мероприятие: «Компенсация организациям коммунального комплекса недополученных доходов, связанных с предоставлением коммунальных, энергоресурсов, топлива по тарифам, не обеспечивающим возмещение издержек»</t>
  </si>
  <si>
    <t>Основное мероприятие: «Финансовое обеспечение выполнения муниципального задания на оказание муниципальных  услуг (выполнение работ)»</t>
  </si>
  <si>
    <t>02 1 04 80130</t>
  </si>
  <si>
    <t>Финансовое обеспечение выполнения муниципального задания учреждениями телерадиовещания (Предоставление субсидий бюджетным, автономным учреждениям и иным некоммерческим организациям)</t>
  </si>
  <si>
    <t>Мероприятия по предупреждению и ликвидации последствий чрезвычайных ситуаций и стихийных бедствий (Закупка товаров, работ и услуг для обеспечения государственных (муниципальных) нужд)</t>
  </si>
  <si>
    <t>Капитальный ремонт муниципального жилого фонда (Закупка товаров, работ и услуг для обеспечения государственных (муниципальных) нужд)</t>
  </si>
  <si>
    <t>Уличное освещение (Закупка товаров, работ и услуг для обеспечения государственных (муниципальных) нужд)</t>
  </si>
  <si>
    <t>14</t>
  </si>
  <si>
    <t>500</t>
  </si>
  <si>
    <t>Иные дотации</t>
  </si>
  <si>
    <t>Межбюджетные трансферты общего характера бюджетам бюджетной системы Российской Федерации</t>
  </si>
  <si>
    <t>Основное мероприятие: «Дотации бюджетам муниципальных образований»</t>
  </si>
  <si>
    <t>Дотации на поддержку мер по обеспечению сбалансированности бюджетов городских и сельских поселений (Межбюджетные трансферты)</t>
  </si>
  <si>
    <t>Резервный фонд Администрации муниципального образования Билибинский муниципальный район (Закупка товаров, работ и услуг для обеспечения государственных (муниципальных) нужд)</t>
  </si>
  <si>
    <t>04 2 02 82010</t>
  </si>
  <si>
    <t>02 1 05</t>
  </si>
  <si>
    <t>02 1 05 80140</t>
  </si>
  <si>
    <t>Основное мероприятие: «Проектно-изыскательские, ремонтные работы, строительство и реконструкция объектов образования, культуры, средств массовой информации»</t>
  </si>
  <si>
    <t>Проведение ремонтных работ обеспечивающих развитие инфраструктуры культуры, образования, средств массовой информации (Предоставление субсидий бюджетным, автономным учреждениям и иным некоммерческим организациям)</t>
  </si>
  <si>
    <t>04 1 03</t>
  </si>
  <si>
    <t>Основное мероприятие: «Компенсация организациям коммунального комплекса недополученных доходов, связанных с содержанием, ремонтом  и отоплением незаселённых жилых помещений муниципального жилищного фонда, расположенных в многоквартирных  домах»</t>
  </si>
  <si>
    <t>04 1 03 81040</t>
  </si>
  <si>
    <t>на реализацию мероприятий по проведению оздоровительной кампании детей, находящихся в трудной жизненной ситуации</t>
  </si>
  <si>
    <t>Взносы на капитальный ремонт общего имущества в многоквартирных домах (Закупка товаров, работ и услуг для обеспечения государственных (муниципальных) нужд)</t>
  </si>
  <si>
    <t>Здравоохранение</t>
  </si>
  <si>
    <t>Санитарно-эпидемиологическое благополучие</t>
  </si>
  <si>
    <t>82 3</t>
  </si>
  <si>
    <t>82 3 00 80350</t>
  </si>
  <si>
    <t>Исполнение обязательств муниципального образования представительными  органами муниципального образования</t>
  </si>
  <si>
    <t>06 5</t>
  </si>
  <si>
    <t>06 5 01</t>
  </si>
  <si>
    <t>06 5 01 41030</t>
  </si>
  <si>
    <t>Подпрограмма: «Организация межбюджетных отношений и повышение уровня бюджетной обеспеченности местных бюджетов»</t>
  </si>
  <si>
    <t>05 2 01 42260</t>
  </si>
  <si>
    <t>05 2 01 S2260</t>
  </si>
  <si>
    <t>80 2 00 10120</t>
  </si>
  <si>
    <t>82 2 00 99999</t>
  </si>
  <si>
    <t>Прочие мероприятия (Закупка товаров, работ и услуг для обеспечения государственных (муниципальных) нужд)</t>
  </si>
  <si>
    <t>Подпрограмма: «Обеспечение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не имеющих закрепленного жилого помещения в Билибинском муниципальном районе, а также работников муниципальных образовательных организаций, востребованных на территории Билибинского муниципального района, не имеющих закрепленного жилого помещения в Билибинском муниципальном районе»</t>
  </si>
  <si>
    <t>Подпрограмма: «Обеспечение сохранности взлетно-посадочных площадок в национальных селах Билибинского муниципального района»</t>
  </si>
  <si>
    <t>Подпрограмма: «Финансовая поддержка начинающим субъектам малого и среднего предпринимательства на создание собственного дела»</t>
  </si>
  <si>
    <t>Основное мероприятие: «Финансовая поддержка начинающим субъектам малого и среднего предпринимательства на создание собственного дела»</t>
  </si>
  <si>
    <t>Основное мероприятие: «Финансовая поддержка хозяйствующих субъектов, осуществляющих деятельность в сельской местности и торговой сфере»</t>
  </si>
  <si>
    <t>Основное мероприятие:  «Финансовая поддержка хозяйствующих субъектов, осуществляющих деятельность в сельской местности и торговой сфере»</t>
  </si>
  <si>
    <t>Основное мероприятие: «Сохранение объектов недвижимого имущества, составляющих казну муниципального образования»</t>
  </si>
  <si>
    <t>Основное мероприятие: «Возмещение части затрат на производство пищевой продукции»</t>
  </si>
  <si>
    <t>05 3</t>
  </si>
  <si>
    <t>05 3 01</t>
  </si>
  <si>
    <t>05 3 01 80381</t>
  </si>
  <si>
    <t>Подпрограмма: «Финансовая поддержка субъектов малого и среднего предпринимательства, занятых видами деятельности, определенными как приоритетные для развития в Билибинском районе»</t>
  </si>
  <si>
    <t>Основное мероприятие: «Финансовая поддержка субъектам малого и среднего предпринимательства определенным как приоритетные»</t>
  </si>
  <si>
    <t>Субсидии на развитие субъектам малого и среднего предпринимательства определенным как приоритетные (Иные бюджетные ассигнования)</t>
  </si>
  <si>
    <t>01 2 02</t>
  </si>
  <si>
    <t>Основное мероприятие: «Содействие в приобретении жилья для работников муниципальных образовательных организаций»</t>
  </si>
  <si>
    <t>01 2 02 S0210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</si>
  <si>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</si>
  <si>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</si>
  <si>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000 1 14 06013 13 0000 430</t>
  </si>
  <si>
    <t>Субвенции бюджетам бюджетной системы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</si>
  <si>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</si>
  <si>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</si>
  <si>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 муниципального образования, осуществляющих образовательную деятельность (Социальное обеспечение и иные выплаты населению)</t>
  </si>
  <si>
    <t>Компенсация расходов, связанных с переездом в соответствии с муниципальными правовыми актами муниципальных образований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</si>
  <si>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80 1 00 10110</t>
  </si>
  <si>
    <t>08 2</t>
  </si>
  <si>
    <t>08 2 01 80300</t>
  </si>
  <si>
    <t>08 2 01</t>
  </si>
  <si>
    <t>Муниципальная программа «Обеспечение безопасности в муниципальном образовании Билибинский муниципальный район на 2017 - 2021 годы»</t>
  </si>
  <si>
    <t>Подпрограмма: «Защита населения и территории муниципального образования Билибинский муниципальный район от чрезвычайных ситуаций природного и техногенного характера и обеспечение безопасности людей на водных объектах»</t>
  </si>
  <si>
    <t>Основное мероприятие: «Мероприятия по предупреждению и ликвидации последствий чрезвычайных ситуаций и стихийных бедствий»</t>
  </si>
  <si>
    <t>80 2 00 00300</t>
  </si>
  <si>
    <t>Подпрограмма «Развитие водохозяйственного комплекса»</t>
  </si>
  <si>
    <t>Основное мероприятие: «Финансовое обеспечение мероприятий по исполнению полномочий в сфере водоснабжения и водоотведения»</t>
  </si>
  <si>
    <t>04 3</t>
  </si>
  <si>
    <t>04 3 01</t>
  </si>
  <si>
    <t>Подпрограмма: «Повышение антитеррористической защищенности объекта вероятных террористических устремлений»</t>
  </si>
  <si>
    <t>Основное мероприятие: «Техническое обслуживание систем инженерно-технической защиты»</t>
  </si>
  <si>
    <t>08 4</t>
  </si>
  <si>
    <t>08 4 02</t>
  </si>
  <si>
    <t>08 4 02 99999</t>
  </si>
  <si>
    <t>Культура, кинематография</t>
  </si>
  <si>
    <t>Другие вопросы в области культуры, кинематографии</t>
  </si>
  <si>
    <t>07 3</t>
  </si>
  <si>
    <t>Подпрограмма: «Организация и проведение культурно-массовых и спортивно-массовых мероприятий оленеводов»</t>
  </si>
  <si>
    <t>07 3 02</t>
  </si>
  <si>
    <t>Основное мероприятие: «Организация и проведение праздничных мероприятий»</t>
  </si>
  <si>
    <t>07 3 02 80020</t>
  </si>
  <si>
    <t>Мероприятия в сфере культуры (Социальное обеспечение и иные выплаты населению)</t>
  </si>
  <si>
    <t>07 3 01</t>
  </si>
  <si>
    <t>07 3 01 80010</t>
  </si>
  <si>
    <t>Основное мероприятие: «Организация и проведение отраслевых соревнований»</t>
  </si>
  <si>
    <t>Расходы на проведение спортивных мероприятий (Социальное обеспечение и иные выплаты населению)</t>
  </si>
  <si>
    <t>04 1 05</t>
  </si>
  <si>
    <t>04 1 05 09601</t>
  </si>
  <si>
    <t>Основное мероприятие: «Исполнение обязательств муниципального образования  по формированию фонда капитального ремонта»</t>
  </si>
  <si>
    <t>Дотации бюджетам бюджетной системы Российской Федерации</t>
  </si>
  <si>
    <t>Дополнительное образование детей</t>
  </si>
  <si>
    <t>Компенсация расходов, связанных с переездом в соответствии с муниципальными правовыми актами муниципальных образований  (Социальное обеспечение и иные выплаты населению)</t>
  </si>
  <si>
    <t>02 1 04 S2320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</si>
  <si>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</si>
  <si>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</si>
  <si>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План</t>
  </si>
  <si>
    <t>Молодежная политика</t>
  </si>
  <si>
    <t>02 1 02 S215Д</t>
  </si>
  <si>
    <t>02 1 01 4309Д</t>
  </si>
  <si>
    <t>Основное мероприятие: «Обеспечение деятельности межотраслевых служб, функционирующих при муниципальных органах»</t>
  </si>
  <si>
    <t>01 3 02</t>
  </si>
  <si>
    <t>01 3 02 М9929</t>
  </si>
  <si>
    <t>01 3 02 10110</t>
  </si>
  <si>
    <t>Прочие мероприятия (Иные бюджетные ассигнования)</t>
  </si>
  <si>
    <t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деятельность в области гражданской защиты населения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</si>
  <si>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Подпрограмма: «Развитие малоэтажного жилищного строительства»</t>
  </si>
  <si>
    <t>01 5</t>
  </si>
  <si>
    <t>Подпрограмма: «Оказание содействия муниципальным образованиям в формировании муниципального жилищного фонда»</t>
  </si>
  <si>
    <t>01 6</t>
  </si>
  <si>
    <t>Основное мероприятие: «Выкуп жилых помещений у лиц, не являющихся застройщиками; ремонт пустующих жилых помещений муниципального жилищного фонда с целью переселения граждан из аварийного жилья, а также предоставление гражданам, состоящим на учете в качестве нуждающихся в улучшении жилищных условий»</t>
  </si>
  <si>
    <t>01 6 01</t>
  </si>
  <si>
    <t>01 6 01 S2400</t>
  </si>
  <si>
    <t>Основное мероприятие: «Компенсация организациям коммунального комплекса недополученных доходов, связанных с предоставлением коммунальных, энерго ресурсов, топлива по тарифам, не обеспечивающим возмещение издержек»</t>
  </si>
  <si>
    <t>04 1 02 81042</t>
  </si>
  <si>
    <t>Основное мероприятия "Возмещение расходов нанимателей жилых помещений муниципального жилищного фонда на приобретение и установку индивидуальных общих (квартирных) и комнатных приборов учета электрической энергии, холодной и горячей воды"</t>
  </si>
  <si>
    <t>04 1 06</t>
  </si>
  <si>
    <t>Возмещение расходов нанимателей жилых помещений муниципального жилищного фонда на приобретение и установку индивидуальных общих (квартирных) и комнатных приборов учета электрической энергии, холодной и горячей воды (Социальное обеспечение и иные выплаты населению)</t>
  </si>
  <si>
    <t>04 1 06 80060</t>
  </si>
  <si>
    <t>01 2 01 R082Д</t>
  </si>
  <si>
    <t>01 3 02 10120</t>
  </si>
  <si>
    <t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деятельность в области гражданской защиты населения (муниципальных  органов) (Закупка товаров, работ и услуг для обеспечения государственных (муниципальных) нужд)</t>
  </si>
  <si>
    <t>09 1</t>
  </si>
  <si>
    <t>09 1 01 S2100</t>
  </si>
  <si>
    <t>04 3 01 54342</t>
  </si>
  <si>
    <t>01 2 01 Z082Д</t>
  </si>
  <si>
    <t xml:space="preserve">Основное мероприятие :Формирование современной городской среды </t>
  </si>
  <si>
    <t>09 1 01</t>
  </si>
  <si>
    <t>Сумма</t>
  </si>
  <si>
    <t>НАЛОГОВЫЕ ДОХОДЫ</t>
  </si>
  <si>
    <t>000 1 01 02000 01 0000 110</t>
  </si>
  <si>
    <t>Налог на доходы физических лиц</t>
  </si>
  <si>
    <t>000 1 01 02010 01 0000 110</t>
  </si>
  <si>
    <t>000 1 01 02020 01 0000 110</t>
  </si>
  <si>
    <t>000 1 01 02030 01 0000 110</t>
  </si>
  <si>
    <t>000 1 01 02040 01 0000 110</t>
  </si>
  <si>
    <t>Налог, взимаемый в связи с применением упрощенной системы налогообложения</t>
  </si>
  <si>
    <t>Земельный налог с организаций, обладающих земельным участком, расположенным в границах межселенных территорий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</si>
  <si>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</si>
  <si>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</si>
  <si>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</si>
  <si>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</si>
  <si>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размещение отходов производства</t>
  </si>
  <si>
    <t>000 2 02 10000 00 0000 150</t>
  </si>
  <si>
    <t>000 2 02 15001 00 0000 150</t>
  </si>
  <si>
    <t>000 2 02 15001 05 0000 150</t>
  </si>
  <si>
    <t>000 2 02 20000 00 0000 150</t>
  </si>
  <si>
    <t>000 2 02 29999 00 0000 150</t>
  </si>
  <si>
    <t>000 2 02 29999 05 0000 150</t>
  </si>
  <si>
    <t>000 2 02 30000 00 0000 150</t>
  </si>
  <si>
    <t>000 2 02 30029 00 0000 150</t>
  </si>
  <si>
    <t>000 2 02 30029 05 0000 150</t>
  </si>
  <si>
    <t>000 2 02 35082 00 0000 150</t>
  </si>
  <si>
    <t>000 2 02 35082 05 0000 150</t>
  </si>
  <si>
    <t>000 2 02 35120 00 0000 150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</si>
  <si>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</si>
  <si>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</si>
  <si>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</si>
  <si>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000 2 02 35930 00 0000 150</t>
  </si>
  <si>
    <t>000 2 02 35930 05 0000 150</t>
  </si>
  <si>
    <t>000 2 02 39999 00 0000 150</t>
  </si>
  <si>
    <t>000 2 02 39999 05 0000 150</t>
  </si>
  <si>
    <t>000 2 02 40000 00 0000 150</t>
  </si>
  <si>
    <t>000 2 02 40014 00 0000 150</t>
  </si>
  <si>
    <t>000 2 02 40014 05 0000 150</t>
  </si>
  <si>
    <t>02 1 02 4215Д</t>
  </si>
  <si>
    <t>07 2 01 43081</t>
  </si>
  <si>
    <t>Субсидия предприятиям, осуществляющим деятельность в сфере сельхозтоваропроизводства на приобретения товаров и услуг  (Иные бюджетные ассигнования )</t>
  </si>
  <si>
    <t>02 1  Е2</t>
  </si>
  <si>
    <t>80 2 00 А0110</t>
  </si>
  <si>
    <t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 нужд)</t>
  </si>
  <si>
    <t>Расходы на обеспечение деятельности муниципальных казенных учреждений  (Иные бюджетные ассигнования)</t>
  </si>
  <si>
    <t>01 5 F3</t>
  </si>
  <si>
    <t>Основное мероприятие: «Реализация национального проекта "Жилье и городская среда»</t>
  </si>
  <si>
    <t>01 5 F3 67484</t>
  </si>
  <si>
    <t>НАЛОГИ НА ПРИБЫЛЬ, ДОХОДЫ</t>
  </si>
  <si>
    <t>В процентах к общей сумме доходов  без учета безвозмездных поступлений</t>
  </si>
  <si>
    <t>сумма</t>
  </si>
  <si>
    <t xml:space="preserve">            </t>
  </si>
  <si>
    <t xml:space="preserve"> 01 00 00 00 00 0000 000</t>
  </si>
  <si>
    <t>ИСТОЧНИКИ ВНУТРЕННЕГО ФИНАНСИРОВАНИЯ ДЕФИЦИТОВ БЮДЖЕТОВ</t>
  </si>
  <si>
    <t xml:space="preserve"> 01 03 00 00 00 0000 000</t>
  </si>
  <si>
    <t xml:space="preserve"> 01 03 01 00 00 0000 000</t>
  </si>
  <si>
    <t>01 03 01 00 00 0000 700</t>
  </si>
  <si>
    <t>01 03 01 00 05 0000 710</t>
  </si>
  <si>
    <t xml:space="preserve"> 01 03 01 00 00 0000 800</t>
  </si>
  <si>
    <t xml:space="preserve"> 01 03 01 00 05 0000 810</t>
  </si>
  <si>
    <t xml:space="preserve"> 01 05 00 00 00 0000 000</t>
  </si>
  <si>
    <t>Изменение остатков средств на счетах по учету средств бюджетов</t>
  </si>
  <si>
    <t xml:space="preserve"> 01 05 00 00 00 0000 500</t>
  </si>
  <si>
    <t>Увеличение остатков средств бюджетов</t>
  </si>
  <si>
    <t xml:space="preserve"> 01 05 02 00 00 0000 500</t>
  </si>
  <si>
    <t>Увеличение  прочих остатков средств бюджетов</t>
  </si>
  <si>
    <t xml:space="preserve"> 01 05 02 01 00 0000 510</t>
  </si>
  <si>
    <t>Увеличение  прочих остатков денежных  средств бюджетов</t>
  </si>
  <si>
    <t xml:space="preserve"> 01 05 02 01 05 0000 510</t>
  </si>
  <si>
    <t>Увеличение  прочих остатков денежных  средств бюджетов муниципальных районов</t>
  </si>
  <si>
    <t xml:space="preserve"> 01 05 00 00 00 0000 600</t>
  </si>
  <si>
    <t>Уменьшение остатков средств бюджетов</t>
  </si>
  <si>
    <t xml:space="preserve"> 01 05 02 00 00 0000 600</t>
  </si>
  <si>
    <t>Уменьшение  прочих остатков средств бюджетов</t>
  </si>
  <si>
    <t xml:space="preserve"> 01 05 02 01 00 0000 610</t>
  </si>
  <si>
    <t>Уменьшение  прочих остатков денежных  средств бюджетов</t>
  </si>
  <si>
    <t xml:space="preserve"> 01 05 02 01 05 0000 610</t>
  </si>
  <si>
    <t>Уменьшение  прочих остатков денежных  средств бюджетов муниципальных районов</t>
  </si>
  <si>
    <t>"</t>
  </si>
  <si>
    <t>000 2 19 60010 05 0000 150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</si>
  <si>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</si>
  <si>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</si>
  <si>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000 1 03 02241 01 0000 110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</si>
  <si>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</si>
  <si>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</si>
  <si>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</si>
  <si>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000 1 03 02261 01 0000 110</t>
  </si>
  <si>
    <t>Компенсация расходов, связанных с переездом в соответствии с муниципальными правовыми актами муниципальных образований (Социальное обеспечение и иные выплаты населению)</t>
  </si>
  <si>
    <t>Расходы на обеспечение деятельности муниципальных казённых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</si>
  <si>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казённых учреждений (Закупка товаров, работ и услуг для обеспечения государственных (муниципальных нужд)</t>
  </si>
  <si>
    <t>000 1 03 02232 01 0000 110</t>
  </si>
  <si>
    <t>000 1 03 02242 01 0000 110</t>
  </si>
  <si>
    <t>000 1 03 02252 01 0000 110</t>
  </si>
  <si>
    <t>000 1 03 02262 01 0000 110</t>
  </si>
  <si>
    <t>01 3 01 00200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</si>
  <si>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</si>
  <si>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Субсидия на компенсацию недополученных доходов, связанных с оказанием населению услуг нецентрализованного водоотведения в 2020 году по тарифам, не обеспечивающим возмещение издержек (Иные бюджетные ассигнования)</t>
  </si>
  <si>
    <t>Распределение бюджетных ассигнований по разделам, подразделам, целевым статьям (муниципальным программам Билибинского муниципального района и непрограммным направлениям деятельности), группам видов расходов классификации расходов бюджета Билибинского муниципального района на 2020 год</t>
  </si>
  <si>
    <t>03 2 02 81110</t>
  </si>
  <si>
    <t xml:space="preserve">85 1 </t>
  </si>
  <si>
    <t>83 2</t>
  </si>
  <si>
    <t xml:space="preserve">83 1 </t>
  </si>
  <si>
    <t xml:space="preserve">80 2 </t>
  </si>
  <si>
    <t xml:space="preserve">80 1 </t>
  </si>
  <si>
    <t xml:space="preserve">07 1 01 </t>
  </si>
  <si>
    <t>Основное мероприятие: «Содействие развитию инфраструктуры и благоустройства  сельского  поселения Островное"</t>
  </si>
  <si>
    <t>Основное мероприятие: «Содействие развитию инфраструктуры и благоустройства  сельского  поселения Омолон"</t>
  </si>
  <si>
    <t xml:space="preserve">04 1 </t>
  </si>
  <si>
    <t>Муниципальные программы</t>
  </si>
  <si>
    <t>Сумма средств бюджетов поселений</t>
  </si>
  <si>
    <t>Сумма средств окружного бюджета</t>
  </si>
  <si>
    <t>Сумма -всего</t>
  </si>
  <si>
    <t>РЗ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</si>
  <si>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</si>
  <si>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Финансовое обеспечение организации деятельности  административной комиссии за счет средств окружного бюджета  (Закупка товаров, работ и услуг для обеспечения государственных (муниципальных нужд)</t>
  </si>
  <si>
    <t>Подпрограмма: «Совершенствование и развитие сети автомобильных дорог»</t>
  </si>
  <si>
    <t>Субвенции на государственную регистрацию актов гражданского состояния  (Закупка товаров, работ и услуг для обеспечения государственных (муниципальных) нужд)</t>
  </si>
  <si>
    <t>(тыс.руб.)</t>
  </si>
  <si>
    <t>(тыс. руб.)</t>
  </si>
  <si>
    <t>000 1 16 10123 01 0000 140</t>
  </si>
  <si>
    <t>01 6 01 42400</t>
  </si>
  <si>
    <t>02 3 P5 42390</t>
  </si>
  <si>
    <t>Субсидия на проведение массовых мероприятий среди различных категорий населения (Закупка товаров, работ и услуг для обеспечения государственных (муниципальных) нужд)</t>
  </si>
  <si>
    <t>02 1 E2 5097Д</t>
  </si>
  <si>
    <t>Субсидии на создание в образовательных организациях, расположенных в сельской местности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</si>
  <si>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02 1 E2</t>
  </si>
  <si>
    <t>02 1 05 4227Д</t>
  </si>
  <si>
    <t>02 1 04 42440</t>
  </si>
  <si>
    <t>Субсидия на реализацию мероприятий по поддержке творчества обучающихся инженерной направленности  (Предоставление субсидий бюджетным, автономным учреждениям и иным некоммерческим организациям)</t>
  </si>
  <si>
    <t>Основное мероприятие: «Реализация национального проекта «Демография»</t>
  </si>
  <si>
    <t xml:space="preserve">02 3 P5 </t>
  </si>
  <si>
    <t>Субсидии на развитие и поддержку национальных видов спорта (Закупка товаров, работ и услуг для обеспечения государственных (муниципальных) нужд)</t>
  </si>
  <si>
    <t>02 3 P5 42250</t>
  </si>
  <si>
    <t>02 1 04 42320</t>
  </si>
  <si>
    <t>02 1 04 42410</t>
  </si>
  <si>
    <t>Субсидия на реализацию мероприятий по профессиональной ориентации лиц,  обучающихся в общеобразовательных организациях Чукотского автономного округа (Предоставление субсидий бюджетным, автономным учреждениям и иным некоммерческим организациям)</t>
  </si>
  <si>
    <t>02 1 04 4242Д</t>
  </si>
  <si>
    <t>Субсидия на поддержку кадетского движения в Чукотском автономном округе  (Предоставление субсидий бюджетным, автономным учреждениям и иным некоммерческим организациям)</t>
  </si>
  <si>
    <t>Муниципальная программа «Развитие транспортной инфраструктуры в муниципальном образовании Билибинский муниципальный район на 2016-2021 годы»</t>
  </si>
  <si>
    <t>Муниципальная программа «Поддержка и развитие  жилищно-коммунального хозяйства и энергетики муниципального образования Билибинский муниципальный район на 2016-2022 годы»</t>
  </si>
  <si>
    <t>Реализация мероприятий по проведению оздоровительной кампании детей, находящихся в трудной жизненной ситуации за счет средств окружного бюджета  (Предоставление субсидий бюджетным, автономным учреждениям и иным некоммерческим организациям)</t>
  </si>
  <si>
    <t>Реализация мероприятий по проведению оздоровительной кампании детей, находящихся в трудной жизненной ситуации  за счет средств местного бюджета (Предоставление субсидий бюджетным, автономным учреждениям и иным некоммерческим организациям)</t>
  </si>
  <si>
    <t>Обеспечение деятельности централизованных бухгалтерий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</si>
  <si>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Обеспечение деятельности централизованных бухгалтерий (Закупка товаров, работ и услуг для обеспечения государственных (муниципальных) нужд)</t>
  </si>
  <si>
    <t>Обеспечение деятельности централизованных бухгалтерий (Иные бюджетные ассигнования)</t>
  </si>
  <si>
    <t>82 2 00 20030</t>
  </si>
  <si>
    <t>Расходы бюджета муниципального образования  на выделение субсидий для поддержки производства социально-значимых видов хлеба за счет средств местного бюджета (Иные бюджетные ассигнования)</t>
  </si>
  <si>
    <t>Субсидии на финансовую поддержку субъектов предпринимательской деятельности, осуществляющих деятельность в сельской местности за счет средств окружного бюджета (Иные бюджетные ассигнования)</t>
  </si>
  <si>
    <t>Субсидии на финансовую поддержку субъектов предпринимательской деятельности, осуществляющих деятельность в сельской местности за счет средств местного бюджета (Иные бюджетные ассигнования)</t>
  </si>
  <si>
    <t>Субсидии на обеспечение жителей поселений социально-значимыми продовольственными товарами за счет средств окружного бюджета  (Иные бюджетные ассигнования)</t>
  </si>
  <si>
    <t>Субсидии на обеспечение жителей поселений социально-значимыми продовольственными товарами за счет средств местного бюджета (Иные бюджетные ассигнования)</t>
  </si>
  <si>
    <t>Расходы на выкуп жилых помещений для переселения граждан из аварийного жилья, а также предоставления гражданам, состоящим на учете в качестве нуждающихся в улучшении жилищных условий за счет средств окружного бюджета (Капитальные вложения в объекты государственной (муниципальной) собственности)</t>
  </si>
  <si>
    <t>Расходы на выкуп жилых помещений для переселения граждан из аварийного жилья, а также предоставления гражданам, состоящим на учете в качестве нуждающихся в улучшении жилищных условий за счет средств местного бюджета (Капитальные вложения в объекты государственной (муниципальной) собственности)</t>
  </si>
  <si>
    <t>Субсидии на обеспечение устойчивого сокращения непригодного для проживания жилого фонда в 2020 году (Капитальные вложения в объекты  государственной (муниципальной) собственности)</t>
  </si>
  <si>
    <t>Субсидии на реализацию мероприятий по развитию инфраструктуры, обеспечивающей качественное тепло-, водоснабжение и водоотведение  (Капитальные вложения в объекты  государственной (муниципальной) собственности)</t>
  </si>
  <si>
    <t xml:space="preserve">Основное мероприятие: "Реализация национального проекта "Образование"" </t>
  </si>
  <si>
    <t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 на 2016-2022 годы»</t>
  </si>
  <si>
    <t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 на 2016-2022 годы»</t>
  </si>
  <si>
    <t>Подпрограмма: «Укрепление единого культурного пространства и развитие межнациональных отношений на 2016-2022 годы»</t>
  </si>
  <si>
    <t>Подпрограмма: «Поддержка физической культуры и спорта на 2016-2022 годы»</t>
  </si>
  <si>
    <t>Подпрограмма: «Обеспечение деятельности муниципальных органов и подведомственных учреждений на 2016-2022 годы»</t>
  </si>
  <si>
    <t>Субсидия на приобретение оборудования и товарно-материальных ценностей для нужд образовательных организаций в 2020 году за счет средств окружного бюджета (Предоставление субсидий бюджетным, автономным учреждениям и иным некоммерческим организациям)</t>
  </si>
  <si>
    <t>Муниципальная программа «Социальная поддержка населения муниципального образования Билибинский муниципальный район на 2016-2022 годы»</t>
  </si>
  <si>
    <t>Муниципальная программа «Управление муниципальными финансами и имуществом муниципального образования Билибинский муниципальный район  на 2016 – 2022 годы»</t>
  </si>
  <si>
    <t>Муниципальная программа «Развитие агропромышленного комплекса Билибинского муниципального района  на 2016 – 2022 годы»</t>
  </si>
  <si>
    <t>Муниципальная программа «Стимулирование экономической активности населения в муниципальном образовании Билибинский муниципальный район на 2016-2022 годы»</t>
  </si>
  <si>
    <t>000 2 02 45303 00 0000 150</t>
  </si>
  <si>
    <t>000 2 02 45303 05 0000 150</t>
  </si>
  <si>
    <t>Плата за выбросы загрязняющих веществ в атмосферный воздух стационарными объектами </t>
  </si>
  <si>
    <t>ДОХОДЫ ОТ ОКАЗАНИЯ ПЛАТНЫХ УСЛУГ И КОМПЕНСАЦИИ ЗАТРАТ ГОСУДАРСТВА</t>
  </si>
  <si>
    <t>Субсидия на приобретение оборудования и товарно-материальных ценностей для нужд образовательных организаций в 2020 году за счет средств местного бюджета  (Предоставление субсидий бюджетным, автономным учреждениям и иным некоммерческим организациям)</t>
  </si>
  <si>
    <t>Субсидия на выполнение ремонтных работ в муниципальных образовательных организациях за счет окружного бюджета (Предоставление субсидий бюджетным, автономным учреждениям и иным некоммерческим организациям)</t>
  </si>
  <si>
    <t>Субсидия на выполнение ремонтных работ в муниципальных образовательных организациях за счет местного бюджета (Предоставление субсидий бюджетным, автономным учреждениям и иным некоммерческим организациям)</t>
  </si>
  <si>
    <t>02 1 05 S227Д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</si>
  <si>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</si>
  <si>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 П 02 53031</t>
  </si>
  <si>
    <t>Субсидии на организацию бесплатного горячего питания для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</si>
  <si>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02 П 02 R3040</t>
  </si>
  <si>
    <t>02 1 03 R5190</t>
  </si>
  <si>
    <t>Субсидия на обеспечение учреждениям культуры доступа к сети интернет (Закупка товаров, работ и услуг для обеспечения государственных (муниципальных) нужд)</t>
  </si>
  <si>
    <t>Расходы на проведение спортивных мероприятий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</si>
  <si>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проведение спортивных мероприятий  (Социальное обеспечение и иные выплаты населению)</t>
  </si>
  <si>
    <t>Субсидии на развитие и поддержку национальных видов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</si>
  <si>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02 3 P5 Д2250</t>
  </si>
  <si>
    <t>Дополнительные средства на развитие и поддержку национальных видов спорта  (Закупка товаров, работ и услуг для обеспечения государственных (муниципальных) нужд)</t>
  </si>
  <si>
    <t>04 2 03 80260</t>
  </si>
  <si>
    <t>Основное мероприятие: «Содействие развитию инфраструктуры и благоустройства городского поселения Билибино»</t>
  </si>
  <si>
    <t>82 2 00 81043</t>
  </si>
  <si>
    <t>Возмещение расходов на создание объекта капитального строительства направленного на спортивно-оздоровительную деятельность (Капитальные вложения в объекты  государственной (муниципальной) собственности)</t>
  </si>
  <si>
    <t>02 1 04 S242Д</t>
  </si>
  <si>
    <t>Софинансирование субсидии на поддержку кадетского движения в Чукотском автономном округе за счет местного бюджета (Предоставление субсидий бюджетным, автономным учреждениям и иным некоммерческим организациям)</t>
  </si>
  <si>
    <t>Софинансирование субсидии на реализацию мероприятий по поддержке творчества обучающихся инженерной направленности за счет местного бюджета  (Предоставление субсидий бюджетным, автономным учреждениям и иным некоммерческим организациям)</t>
  </si>
  <si>
    <t>02 1 04 S2440</t>
  </si>
  <si>
    <t>Софинансирование субсидии на реализацию мероприятий по профессиональной ориентации лиц, обучающихся в общеобразовательных организациях Чукотского автономного округа за счет местного бюджета (Предоставление субсидий бюджетным, автономным учреждениям и иным некоммерческим организациям)</t>
  </si>
  <si>
    <t>02 1 04 S2410</t>
  </si>
  <si>
    <t>Субсидии бюджетам муниципальных образований Чукотского автономного округа на формирования жилого фонда для специалистов Чукотского автономного округа в 2020 году за счет средств окружного бюджета (Капитальные вложения в объекты  государственной (муниципальной) собственности)</t>
  </si>
  <si>
    <t>01 2 02 40210</t>
  </si>
  <si>
    <t>09 1 01 42100</t>
  </si>
  <si>
    <t>Субсидии бюджетам муниципальных образований Чукотского автономного округа на софинансирование проектов инициативного бюджетирования в 2020 году за счет средств окружного бюджета (Закупка товаров, работ и услуг для обеспечения государственных (муниципальных) нужд)</t>
  </si>
  <si>
    <t>Субсидии бюджетам муниципальных образований Чукотского автономного округа на софинансирование проектов инициативного бюджетирования 2020 году за счет средств местного бюджета (Закупка товаров, работ и услуг для обеспечения государственных (муниципальных) нужд)</t>
  </si>
  <si>
    <t>Прочие доходы от компенсации затрат бюджетов муниципальных районов</t>
  </si>
  <si>
    <t xml:space="preserve">000  1 13 02995 05 0000 130
</t>
  </si>
  <si>
    <t>000  1 13 02990 00 0000 130</t>
  </si>
  <si>
    <t>Прочие доходы от компенсации затрат государства</t>
  </si>
  <si>
    <t xml:space="preserve"> 000  1 14 06010 00 0000 430</t>
  </si>
  <si>
    <t>Доходы от продажи земельных участков, государственная собственность на которые не разграничена</t>
  </si>
  <si>
    <t>Платежи в целях возмещения причиненного ущерба (убытков)</t>
  </si>
  <si>
    <t>000 1 16 10000 00 0000 140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</si>
  <si>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</si>
  <si>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</si>
  <si>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</si>
  <si>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Финансовое обеспечение организации деятельности комиссий по делам несовершеннолетних  и защиты их прав за счет средств окружного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</si>
  <si>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организации деятельности комиссий по делам несовершеннолетних  и защиты их прав за счет средств окружного бюджета (Закупка товаров, работ и услуг для обеспечения государственных (муниципальных) нужд)</t>
  </si>
  <si>
    <t>Муниципальная программа «Формирование современной городской среды на территории муниципального образования Билибинский муниципальный район Чукотского автономного округа на 2018-2022 годы»</t>
  </si>
  <si>
    <t>Подпрограмма: «Формирование современной городской среды на территории муниципального образования  Билибинский муниципальный район Чукотского автономного округа на 2018-2022 годы»</t>
  </si>
  <si>
    <t>Проведение оздоровительных мероприятий, конкурсов, олимпиад в области образования (Социальное обеспечение и иные выплаты населению)</t>
  </si>
  <si>
    <t>05 2 02</t>
  </si>
  <si>
    <t>Субсидии на возмещение субъектам предпринимательской деятельности части затрат по оплате коммунальных услуг в условиях ухудшения ситуации в связи с распространением новой коронавирусной инфекции за счет средств окружного бюджета (Иные бюджетные ассигнования)</t>
  </si>
  <si>
    <t>05 2 02 44040</t>
  </si>
  <si>
    <t>05 2 02 4404Г</t>
  </si>
  <si>
    <t>Основное мероприятие: «Финансовая поддержка субъектам предпринимательской деятельности, осуществляющих деятельность в городском поселении Билибино Битлибинского муниципального района»</t>
  </si>
  <si>
    <t>Основное мероприятие: «Проектно-изыскательские, ремонтные работы, строительство и реконструкция нежилых объектов муниципальной собственности»</t>
  </si>
  <si>
    <t>04 2 10</t>
  </si>
  <si>
    <t>04 2 10 82023</t>
  </si>
  <si>
    <t>Капитальный и текущий ремонт объектов муниципальной собственности (Закупка товаров, работ и услуг для обеспечения государственных (муниципальных) нужд)</t>
  </si>
  <si>
    <t>Субвенция на осуществление переданных полномочий Российской Федерации по государственной регистрации актов гражданского состояния за счет средств резервного фонда Правительства Российской Федерации (Закупка товаров, работ и услуг для обеспечения государственных (муниципальных) нужд)</t>
  </si>
  <si>
    <t>80 2 00 5930F</t>
  </si>
  <si>
    <t>Субсидия на финансовую поддержку производства социально-значимых видов хлеба (Иные бюджетные ассигнования)</t>
  </si>
  <si>
    <t>Сумма средств бюджета муниципального района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</si>
  <si>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</si>
  <si>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Подпрограмма: «Поддержка хозяйствующих субъектов, осуществляющих деятельность в городском поселении Билибино Билибинского района,  в сельской местности и торговой сфере»</t>
  </si>
  <si>
    <t>Субсидии на возмещение субъектам предпринимательской деятельности части затрат по оплате коммунальных услуг в условиях ухудшения ситуации в связи с распространением новой коронавирусной инфекции (Иные бюджетные ассигнования)</t>
  </si>
  <si>
    <t>Субсидии организациям ЖКХ на возмещение расходов по содержанию незаселенных жилых помещений муниципального жилищного фонда (Иные бюджетные ассигнования)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</si>
  <si>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 государственной (муниципальной) собственности)</t>
  </si>
  <si>
    <t>Субсидии бюджетам муниципальных образований Чукотского автономного округа на формирования жилого фонда для специалистов Чукотского автономного округов 2020 году за счет средств местного бюджета (Капитальные вложения в объекты  государственной (муниципальной) собственности)</t>
  </si>
  <si>
    <t>Материальное стимулирование муниципальных служащих (Иные бюджетные ассигнования)</t>
  </si>
  <si>
    <t>04 1 02 81044</t>
  </si>
  <si>
    <t>05 2 01 S212M</t>
  </si>
  <si>
    <t>07 1 01 S220М</t>
  </si>
  <si>
    <t>Реализация мероприятий по проведению оздоровительной кампании детей, находящихся в трудной жизненной ситуации (Предоставление субсидий бюджетным, автономным учреждениям и иным некоммерческим организациям)</t>
  </si>
  <si>
    <t>02 1 04 S232M</t>
  </si>
  <si>
    <t>05 2 01 S226M</t>
  </si>
  <si>
    <t>Плата за сбросы загрязняющих веществ в водные объекты</t>
  </si>
  <si>
    <t>Плата за размещение твердых коммунальных отходов</t>
  </si>
  <si>
    <t xml:space="preserve">000  1 16 10120 00 0000 140
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</si>
  <si>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</si>
  <si>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Компенсация расходов, связанных с переездом в соответствии с муниципальными правовыми актами муниципальных образований (Иные бюджетные ассигнования)</t>
  </si>
  <si>
    <t>Расходы на осуществление полномочий по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</si>
  <si>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</si>
  <si>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</si>
  <si>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Расходы на финансовую поддержку производства социально-значимых видов хлеба (Иные бюджетные ассигнования)</t>
  </si>
  <si>
    <t>Расходы на финансовую поддержку производства социально-значимых видов хлеба (софинансирование обязательств за счет средств местного бюджета) (Иные бюджетные ассигнования)</t>
  </si>
  <si>
    <t>Расходы на поддержку развития субъектов малого и среднего предпринимательства (Иные бюджетные ассигнования)</t>
  </si>
  <si>
    <t>Расходы на поддержку развития субъектов малого и среднего предпринимательства определенным как приоритетные (Иные бюджетные ассигнования)</t>
  </si>
  <si>
    <t>Расходы на финансовую поддержку субъектов предпринимательской деятельности, осуществляющих деятельность в сельской местности (Иные бюджетные ассигнования)</t>
  </si>
  <si>
    <t>Расходы на финансовую поддержку субъектов предпринимательской деятельности, осуществляющих деятельность в сельской местности (софинансирование обязательств за счет средств местного бюджета) (Иные бюджетные ассигнования)</t>
  </si>
  <si>
    <t>Расходы на обеспечение жителей поселений социально-значимыми продовольственными товарами (Иные бюджетные ассигнования)</t>
  </si>
  <si>
    <t>Расходы на обеспечение жителей поселений социально-значимыми продовольственными товарами (софинансирование обязательств за счет средств местного бюджета) (Иные бюджетные ассигнования)</t>
  </si>
  <si>
    <t>Расходы по обустройству взлетно-посадочных площадок для легкомоторной авиации (Закупка товаров, работ и услуг для обеспечения государственных (муниципальных) нужд)</t>
  </si>
  <si>
    <t>01 5 F3 6748М</t>
  </si>
  <si>
    <t>Расходы на обеспечение устойчивого сокращения непригодного для проживания жилого фонда (софинансирование обязательств за счет средств местного бюджета)  (Капитальные вложения в объекты  государственной (муниципальной) собственности)</t>
  </si>
  <si>
    <t>Расходы на компенсацию недополученных доходов, связанных с предоставлением населению услуги по реализации твердого печного топлива по тарифам, не обеспечивающим возмещение издержек (Иные бюджетные ассигнования)</t>
  </si>
  <si>
    <t>Субсидия на компенсацию недополученных доходов, связанных с оказанием населению услуг нецентрализованного водоотведения по тарифам, не обеспечивающим возмещение издержек (Иные бюджетные ассигнования)</t>
  </si>
  <si>
    <t>04 2 01 S2520</t>
  </si>
  <si>
    <t>04 2 01 S252М</t>
  </si>
  <si>
    <t>Расходы на обеспечение органов местного самоуправления документами территориального планирования и градостроительного зонирования (Закупка товаров, работ и услуг для обеспечения государственных (муниципальных) нужд)</t>
  </si>
  <si>
    <t>Расходы на обеспечение органов местного самоуправления документами территориального планирования и градостроительного зонирования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t>
  </si>
  <si>
    <t>04 1 01 S2350</t>
  </si>
  <si>
    <t>04 1 01 S235М</t>
  </si>
  <si>
    <t>Расходы на организацию бесплатного горячего питания для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</si>
  <si>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02 1 04 S242М</t>
  </si>
  <si>
    <t>02 1 01 S255Д</t>
  </si>
  <si>
    <t>Расходы на обеспечение безопасности образовательных организаций (Предоставление субсидий бюджетным, автономным учреждениям и иным некоммерческим организациям)</t>
  </si>
  <si>
    <t>02 1 01 S255М</t>
  </si>
  <si>
    <t>Реализация мероприятий по проведению оздоровительной кампании детей, находящихся в трудной жизненной ситуации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</si>
  <si>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02 1 02 S215М</t>
  </si>
  <si>
    <t>Расходы на обеспечение деятельности муниципальных казенных учреждений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</si>
  <si>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муниципальных казенных учреждений (Закупка товаров, работ и услуг для обеспечения государственных (муниципальных) нужд)</t>
  </si>
  <si>
    <t>01 3 02 A0110</t>
  </si>
  <si>
    <t>Получение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</si>
  <si>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Получение бюджетных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</si>
  <si>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</si>
  <si>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</si>
  <si>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</si>
  <si>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                                                                                      "О бюджете Билибинского муниципального района</t>
  </si>
  <si>
    <t xml:space="preserve">                                                                                        к решению Совета депутатов муниципального</t>
  </si>
  <si>
    <t xml:space="preserve">                                                                                        образования Билибинский  муниципальный  район </t>
  </si>
  <si>
    <t xml:space="preserve">                                  "О бюджете Билибинского муниципального района</t>
  </si>
  <si>
    <t xml:space="preserve">                                  к решению Совета депутатов муниципального</t>
  </si>
  <si>
    <t xml:space="preserve">                                  образования Билибинский  муниципальный  район </t>
  </si>
  <si>
    <t>000 1 12 01030 01 0000 120</t>
  </si>
  <si>
    <t>000 1 12 01041 01 0000 120</t>
  </si>
  <si>
    <t>000 1 12 01042 01 0000 120</t>
  </si>
  <si>
    <t>000 1 01 02080 01 0000 110</t>
  </si>
  <si>
    <t>000 1 14 02050 05 0000 410</t>
  </si>
  <si>
    <t>000 1 14 02053 05 0000 410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</si>
  <si>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</si>
  <si>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</si>
  <si>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 6 01 S2380</t>
  </si>
  <si>
    <t>01 6 01 S238М</t>
  </si>
  <si>
    <t>98</t>
  </si>
  <si>
    <t>98 1</t>
  </si>
  <si>
    <t>Прочие межбюджетные трансферты общего характера</t>
  </si>
  <si>
    <t>Предоставление межбюджетных трансфертов</t>
  </si>
  <si>
    <t>Предоставление межбюджетных трансфертов по соглашениям между Администрацией муниципального образования Билибинский муниципальный район и Администрацией муниципального образования сельских (городских) поселений о предоставлении иных межбюджетных трансфертов</t>
  </si>
  <si>
    <t xml:space="preserve">Прочие межбюджетные трансферты городским и сельским поселениям </t>
  </si>
  <si>
    <t>98 1 00 49999</t>
  </si>
  <si>
    <t>09 1 02</t>
  </si>
  <si>
    <t>Межбюджетные трансферты, передаваемые бюджетам на реализацию мероприятий планов социального развития центров экономического роста субьектов Российской Федерации, входящих в состав Дальневосточного федерального окуруга</t>
  </si>
  <si>
    <t>Межбюджетные трансферты, передаваемые бюджетам муниципальных образований на реализацию мероприятий планов социального развития центров экономического роста субьектов Российской Федерации, входящих в состав Дальневосточного федерального окуруга</t>
  </si>
  <si>
    <t>000 1 16 01000 01 0000 140</t>
  </si>
  <si>
    <t>000 1 16 01050 01 0000 140</t>
  </si>
  <si>
    <t>000 1 16 01053 01 0000 140</t>
  </si>
  <si>
    <t>Основное мероприятие: «Финансовая поддержка субъектам предпринимательской деятельности, осуществляющих деятельность в городском поселении Билибино Билибинского муниципального района»</t>
  </si>
  <si>
    <t>Расходы на обеспечение безопасности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</si>
  <si>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 xml:space="preserve">02 1 01 </t>
  </si>
  <si>
    <t>02 1 01 4256Д</t>
  </si>
  <si>
    <t>02 1 01 L256М</t>
  </si>
  <si>
    <t>84 2 00 00230</t>
  </si>
  <si>
    <t>Расходы на проведение выборов в представительные органы муниципального образования (Закупка товаров, работ и услуг для обеспечения государственных (муниципальных) нужд)</t>
  </si>
  <si>
    <t>84 2 00 00240</t>
  </si>
  <si>
    <t>Проведение выборов Главы муниципального образования и Депутатов муниципального образования</t>
  </si>
  <si>
    <t>84 2</t>
  </si>
  <si>
    <t xml:space="preserve">02 1 E2 </t>
  </si>
  <si>
    <t>Расходы на проведение массовых физкультурных мероприятий среди различных категорий населения (Закупка товаров, работ и услуг для обеспечения государственных (муниципальных) нужд)</t>
  </si>
  <si>
    <t>01 5 F3 67483</t>
  </si>
  <si>
    <t>000 2 02 25243 00 0000 150</t>
  </si>
  <si>
    <t>Субсидии бюджетам на строительство и реконструкцию (модернизацию) объектов питьевого водоснабжения</t>
  </si>
  <si>
    <t>Субсидии бюджетам муниципальных районов на строительство и реконструкцию (модернизацию) объектов питьевого водоснабжения</t>
  </si>
  <si>
    <t>000 2 02 25243 05 0000 150</t>
  </si>
  <si>
    <t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t>
  </si>
  <si>
    <t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t>
  </si>
  <si>
    <t>Муниципальная программа «Социальная поддержка населения муниципального образования Билибинский муниципальный район»</t>
  </si>
  <si>
    <t>Подпрограмма: «Поддержка физической культуры и спорта»</t>
  </si>
  <si>
    <t>Муниципальная программа «Управление муниципальными финансами и имуществом муниципального образования Билибинский муниципальный район»</t>
  </si>
  <si>
    <t>Муниципальная программа «Стимулирование экономической активности населения в муниципальном образовании Билибинский муниципальный район»</t>
  </si>
  <si>
    <t>Муниципальная программа «Развитие агропромышленного комплекса Билибинского муниципального района»</t>
  </si>
  <si>
    <t>Муниципальная программа «Развитие транспортной инфраструктуры в муниципальном образовании Билибинский муниципальный район»</t>
  </si>
  <si>
    <t>Муниципальная программа «Поддержка и развитие  жилищно-коммунального хозяйства и энергетики муниципального образования Билибинский муниципальный район»</t>
  </si>
  <si>
    <t>Подпрограмма: «Управление муниципальным долгом муниципального образования Билибинский муниципальный район»</t>
  </si>
  <si>
    <t>06 2</t>
  </si>
  <si>
    <t>Основное мероприятие: «Обслуживание муниципального долга»</t>
  </si>
  <si>
    <t>06 2 01</t>
  </si>
  <si>
    <t>06 2 01 99999</t>
  </si>
  <si>
    <t>700</t>
  </si>
  <si>
    <t>Прочие мероприятия (Обслуживание государственного (муниципального) долга)</t>
  </si>
  <si>
    <t>Обслуживание государственного (муниципального) внутреннего долга</t>
  </si>
  <si>
    <t>Муниципальная программа «Обеспечение безопасности в муниципальном образовании Билибинский муниципальный район»</t>
  </si>
  <si>
    <t>Муниципальная программа «Формирование современной городской среды на территории муниципального образования Билибинский муниципальный район Чукотского автономного округа»</t>
  </si>
  <si>
    <t>Подпрограмма: «Формирование современной городской среды на территории муниципального образования  Билибинский муниципальный район Чукотского автономного округа»</t>
  </si>
  <si>
    <t>02 1 ЕВ</t>
  </si>
  <si>
    <t>02 1 ЕВ 5179Д</t>
  </si>
  <si>
    <t>Основное мероприятие: Федеральный проект "Патриотическое воспитание граждан Российской Федерации"</t>
  </si>
  <si>
    <t xml:space="preserve">Избирательная комиссия </t>
  </si>
  <si>
    <t>Расходы на выполнение ремонта жилых помещений муниципального жилищного фонда, а также реконструкции зданий для перевода нежилых помещений в категорию жилых помещений (Закупка товаров, работ и услуг для обеспечения государственных (муниципальных) нужд)</t>
  </si>
  <si>
    <t>Расходы на выполнение ремонта жилых помещений муниципального жилищного фонда, а также реконструкции зданий для перевода нежилых помещений в категорию жилых помещений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t>
  </si>
  <si>
    <t>Основное мероприятие: Федеральный проект "Успех каждого ребенка"</t>
  </si>
  <si>
    <t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</si>
  <si>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Расходы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 (Предоставление субсидий бюджетным, автономным учреждениям и иным некоммерческим организациям)</t>
  </si>
  <si>
    <t>к решению Совета депутатов  муниципального</t>
  </si>
  <si>
    <t xml:space="preserve">образования Билибинский  муниципальный  район </t>
  </si>
  <si>
    <t>"О бюджете Билибинского муниципального района</t>
  </si>
  <si>
    <t>к решению Совета депутатов муниципального</t>
  </si>
  <si>
    <t>Возврат остатков субсидий, субвенций и иных межбюджетных трансфертов, имеющих целевое назначение, прошлых лет</t>
  </si>
  <si>
    <t>000 2 19 00000 05 0000 150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</si>
  <si>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</si>
  <si>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000 2 19 45303 05 0000 150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</si>
  <si>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</t>
  </si>
  <si>
    <t>000 2 02 25098 05 0000 150</t>
  </si>
  <si>
    <t>000 2 02 25098 00 0000 150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</si>
  <si>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</si>
  <si>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</si>
  <si>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000 2 02 25179 05 0000 150</t>
  </si>
  <si>
    <t>000 2 02 25179 00 0000 150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</si>
  <si>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</si>
  <si>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</si>
  <si>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000 2 02 25555 00 0000 150</t>
  </si>
  <si>
    <t>02 П 02 R304Д</t>
  </si>
  <si>
    <t>02 1 E2 5098Д</t>
  </si>
  <si>
    <t>Подпрограмма: «Укрепление единого культурного пространства и развитие межнациональных отношений»</t>
  </si>
  <si>
    <t>Мероприятия в сфере культуры (Закупка товаров, работ и услуг для обеспечения государственных (муниципальных) нужд</t>
  </si>
  <si>
    <t>05 2 02 42580</t>
  </si>
  <si>
    <t>05 2 02 4258М</t>
  </si>
  <si>
    <t xml:space="preserve"> Обслуживание государственного (муниципального) долга</t>
  </si>
  <si>
    <t>Компенсация расходов, связанных с переездом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</si>
  <si>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межбюджетных трансфертов по соглашениям между Администрацией муниципального образования Билибинский муниципальный район и Администрациями муниципальных образований сельских (городских) поселений о предоставлении иных межбюджетных трансфертов</t>
  </si>
  <si>
    <t>Прочие межбюджетные трансферты городским и сельским поселениям  (Межбюджетные трансферты)</t>
  </si>
  <si>
    <t>Прочие межбюджетные трансферты городским и сельским поселениям (Межбюджетные трансферты)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</si>
  <si>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</si>
  <si>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от других бюджетов бюджетной системы Российской Федерации в валюте Российской Федерации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</si>
  <si>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</si>
  <si>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</si>
  <si>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000 2 19 00000 00 0000 000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</si>
  <si>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</si>
  <si>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</si>
  <si>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</si>
  <si>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реализацию программ формирования современной городской среды</t>
  </si>
  <si>
    <t>000 2 02 45505 00 0000 150</t>
  </si>
  <si>
    <t>000 2 02 45505 05 0000 150</t>
  </si>
  <si>
    <t>000 2 02 45575 05 0000 150</t>
  </si>
  <si>
    <t>Межбюджетные трансферты, передаваемые бюджетам муниципальных районов на реализацию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</si>
  <si>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 xml:space="preserve"> 
000 2 02 45575 00 0000 150</t>
  </si>
  <si>
    <t>Межбюджетные трансферты, передаваемые бюджетам на реализацию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</si>
  <si>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(Иные бюджетные ассигнования)</t>
  </si>
  <si>
    <t>Компенсация расходов на оплату стоимости проезда и провоза багажа в соответствии с муниципальными правовыми актами муниципальных образований (Закупка товаров, работ и услуг для обеспечения государственных (муниципальных нужд)</t>
  </si>
  <si>
    <t>Расходы на обеспечение устойчивого сокращения непригодного для проживания жилого фонда за счет средств государственной корпорации Фонда содействия реформированию жилищно-коммунального хозяйства (Капитальные вложения в объекты  государственной (муниципальной) собственности)</t>
  </si>
  <si>
    <t xml:space="preserve">Программа муниципальных внутренних заимствований </t>
  </si>
  <si>
    <t>1. Привлечение долговых обязательств</t>
  </si>
  <si>
    <t>№ п/п</t>
  </si>
  <si>
    <t>Вид заимствований</t>
  </si>
  <si>
    <t>Объем привлечения средств, тыс. рублей</t>
  </si>
  <si>
    <t>Бюджетные кредиты, полученные из окружного бюджета</t>
  </si>
  <si>
    <t>ИТОГО:</t>
  </si>
  <si>
    <t>2. Погашение заимствований</t>
  </si>
  <si>
    <t>Объем  средств, направляемых на погашение суммы долга, тыс. рублей</t>
  </si>
  <si>
    <t>Расходы на обеспечение устойчивого сокращения непригодного для проживания жилого фонда (Капитальные вложения в объекты  государственной (муниципальной) собственности)</t>
  </si>
  <si>
    <t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(Закупка товаров, работ и услуг для обеспечения государственных (муниципальных нужд)</t>
  </si>
  <si>
    <t>07 1 01 99999</t>
  </si>
  <si>
    <t>Прочие мероприятия(Закупка товаров, работ и услуг для обеспечения государственных (муниципальных) нужд)</t>
  </si>
  <si>
    <t>000 2 07 00000 00 0000 000</t>
  </si>
  <si>
    <t>Прочие безвозмездные поступления</t>
  </si>
  <si>
    <t>000 2 07 05000 05 0000 150</t>
  </si>
  <si>
    <t>Прочие безвозмездные поступления в бюджеты муниципальных районов</t>
  </si>
  <si>
    <t>000 2 07 05030 05 0000 150</t>
  </si>
  <si>
    <t>"Приложение 5</t>
  </si>
  <si>
    <t>"Приложение 4</t>
  </si>
  <si>
    <t>"Приложение 3</t>
  </si>
  <si>
    <t xml:space="preserve">                                                                                        "Приложение 2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</si>
  <si>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</si>
  <si>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</si>
  <si>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</si>
  <si>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</si>
  <si>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</si>
  <si>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организациями остатков субсидий прошлых лет</t>
  </si>
  <si>
    <t>000 2 18 05030 05 0000 150</t>
  </si>
  <si>
    <t>Доходы бюджетов муниципальных районов от возврата иными организациями остатков субсидий прошлых лет</t>
  </si>
  <si>
    <t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</si>
  <si>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80 1 00 41040</t>
  </si>
  <si>
    <t>80 2 00 41040</t>
  </si>
  <si>
    <t>83 1 00 41040</t>
  </si>
  <si>
    <t>85 1 00 41040</t>
  </si>
  <si>
    <t>Дотации (гранты) за достижение показателей деятельности органов местного самоуправления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</si>
  <si>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06 4 01 41040</t>
  </si>
  <si>
    <t>01 3 01 41040</t>
  </si>
  <si>
    <t>Резервный фонд Администрации муниципального образования Билибинский муниципальный район (Социальное обеспечение и иные выплаты населению)</t>
  </si>
  <si>
    <t>Расходы на выкуп жилых помещений для переселения граждан из аварийного жилья, а также предоставления гражданам, состоящим на учете в качестве нуждающихся в улучшении жилищных условий (софинансирование обязательств за счет средств местного бюджета)  (Капитальные вложения в объекты  государственной (муниципальной) собственности)</t>
  </si>
  <si>
    <t>01 6 01 S240М</t>
  </si>
  <si>
    <t>Расходы на развитие и поддержку национальных видов спорта (Социальное обеспечение и иные выплаты населению)</t>
  </si>
  <si>
    <t>000 2 02 49999 05 0000 150</t>
  </si>
  <si>
    <t>Прочие межбюджетные трансферты, передаваемые бюджетам муниципальных районов</t>
  </si>
  <si>
    <t>Иные межбюджетные трансферты бюджетам муниципальных образований Чукотского атвономного округа в 2023 году за достижение показателей деятельности</t>
  </si>
  <si>
    <t xml:space="preserve">000 2 02 49999 00 0000 150
</t>
  </si>
  <si>
    <t xml:space="preserve">Прочие  межбюджетные  трансферты, передаваемые бюджетам
</t>
  </si>
  <si>
    <t>Иные межбюджетные трансферты бюджетам муниципальных образований Чукотского автономного округа за достижение показателей деятельности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</si>
  <si>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80 1 00 4555Г</t>
  </si>
  <si>
    <t>Иные межбюджетные трансферты бюджетам муниципальных образований Чукотского автономного округа за достижение показателей деятельности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</si>
  <si>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80 2 00 4555Г</t>
  </si>
  <si>
    <t>01 3 01 4555Г</t>
  </si>
  <si>
    <t>06 4 01 4555Г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</si>
  <si>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</si>
  <si>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000 1 16 10100 05 0000 140</t>
  </si>
  <si>
    <t>000 1 16 10100 00 0000 140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</si>
  <si>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</si>
  <si>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000 1 01 02140 01 0000 110</t>
  </si>
  <si>
    <t>08 2 01 99999</t>
  </si>
  <si>
    <t>04 2 10 82024</t>
  </si>
  <si>
    <t>Расходы на выполнение кадастровых и инвентаризационных работ (Закупка товаров, работ и услуг для обеспечения государственных (муниципальных) нужд)</t>
  </si>
  <si>
    <t>08 5</t>
  </si>
  <si>
    <t>08 5 01</t>
  </si>
  <si>
    <t>Подпрограмма: «Совершенствование мероприятий по гражданской обороне и мобилизационной подготовке»</t>
  </si>
  <si>
    <t>Основное мероприятие: «Расходы на поддержание семей на территории муниципального образования Билибинский муниципальный район, оказавшихся в сложной жизненной ситуации в связи со сложившейся геополитической обстановкой»</t>
  </si>
  <si>
    <t>08 5 01 99999</t>
  </si>
  <si>
    <t>000 1 01 02130 01 0000 110</t>
  </si>
  <si>
    <t>04 5</t>
  </si>
  <si>
    <t>«Подпрограмма «Развитие индивидуального жилищного строительства в Билибинском муниципальном районе»</t>
  </si>
  <si>
    <t>Основное мероприятие: «Обеспечение жителей индивидуальным жильем»</t>
  </si>
  <si>
    <t>04 5 01</t>
  </si>
  <si>
    <t>04 5 01 42370</t>
  </si>
  <si>
    <t>Расходы на реализацию мероприятий по содействию развитию индивидуального жилищного строительства (Закупка товаров, работ и услуг для обеспечения государственных (муниципальных) нужд)</t>
  </si>
  <si>
    <t>04 5 01 4237М</t>
  </si>
  <si>
    <t>Расходы на реализацию мероприятий по содействию развитию индивидуального жилищного строительства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t>
  </si>
  <si>
    <t>000 1 16 10129 01 0000 140</t>
  </si>
  <si>
    <t>04 1 01 81046</t>
  </si>
  <si>
    <t xml:space="preserve">                           Приложение  1</t>
  </si>
  <si>
    <t xml:space="preserve">                           к  Решению   Совета    депутатов   муниципального </t>
  </si>
  <si>
    <t xml:space="preserve">                           "О бюджете Билибинского муниципального района</t>
  </si>
  <si>
    <t>( в процентах)</t>
  </si>
  <si>
    <t>Код доходов  бюджета Билибинского муниципального района</t>
  </si>
  <si>
    <t>Наименование дохода</t>
  </si>
  <si>
    <t>Бюджет муниципального района</t>
  </si>
  <si>
    <t>Бюджеты поселений</t>
  </si>
  <si>
    <t>1 09 00000 00 0000 000</t>
  </si>
  <si>
    <r>
      <t>Задолженность и перерасчеты по отмененным налогам, сборам и иным обязательным платежам</t>
    </r>
    <r>
      <rPr>
        <b/>
        <sz val="10"/>
        <rFont val="Calibri"/>
        <family val="2"/>
        <charset val="204"/>
      </rPr>
      <t>*</t>
    </r>
  </si>
  <si>
    <t>1 09 07013 05 0000 110</t>
  </si>
  <si>
    <t xml:space="preserve"> Налог на рекламу, мобилизуемый на территориях муниципальных районов
</t>
  </si>
  <si>
    <t>1 09 07022 05 0000 110</t>
  </si>
  <si>
    <t>Курортный сбор, мобилизуемый на территориях муниципальных районов</t>
  </si>
  <si>
    <t>1 09 07033 05 0000 110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</si>
  <si>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</si>
  <si>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1 09 07043 05 0000 110</t>
  </si>
  <si>
    <t>Лицензионный сбор за право торговли спиртными напитками, мобилизуемый на территориях муниципальных районов</t>
  </si>
  <si>
    <t>1 09 07053 05 0000 110</t>
  </si>
  <si>
    <t>Прочие местные налоги и сборы, мобилизуемые на территориях муниципальных районов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</si>
  <si>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</si>
  <si>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</si>
  <si>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1 11 05013 05 0000 120</t>
  </si>
  <si>
    <t>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</si>
  <si>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</si>
  <si>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1 11 05013 13 0000 120</t>
  </si>
  <si>
    <t>1 11 09045 05 0000 120</t>
  </si>
  <si>
    <t>1 11 09045 10 0000 120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</si>
  <si>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</si>
  <si>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</si>
  <si>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</si>
  <si>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1 13 00000 00 0000 000</t>
  </si>
  <si>
    <t xml:space="preserve">Доходы от оказания платных услуг (работ) и компенсации затрат государства 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</si>
  <si>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</si>
  <si>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</si>
  <si>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1 13 01995 10 0000 130</t>
  </si>
  <si>
    <t>Прочие доходы от оказания платных услуг (работ) получателями средств бюджетов городских поселений</t>
  </si>
  <si>
    <t>1 13 01995 13 0000 130</t>
  </si>
  <si>
    <t>Прочие доходы от оказания платных услуг (работ) получателями средств бюджетов поселений</t>
  </si>
  <si>
    <t>1 13 02065 05 0000 130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</si>
  <si>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</si>
  <si>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1 13 02065 10 0000 130</t>
  </si>
  <si>
    <t>Доходы, поступающие в порядке возмещения расходов, понесенных в связи с эксплуатацией имущества сельских поселений</t>
  </si>
  <si>
    <t>1 13 02065 13 0000 130</t>
  </si>
  <si>
    <t>Доходы, поступающие в порядке возмещения расходов, понесенных в связи с эксплуатацией имущества городских поселений</t>
  </si>
  <si>
    <t>1 13 02995 05 0000 130</t>
  </si>
  <si>
    <t>1 13 02995 10 0000 130</t>
  </si>
  <si>
    <t>Прочие доходы от компенсации затрат бюджетов сельских поселений</t>
  </si>
  <si>
    <t>1 13 02995 13 0000 130</t>
  </si>
  <si>
    <t>Прочие доходы от компенсации затрат бюджетов  городских поселений</t>
  </si>
  <si>
    <t>1 14 00000 00 0000 000</t>
  </si>
  <si>
    <t>Доходы от продажи материальных и нематериальных активов</t>
  </si>
  <si>
    <t>1 14 02053 05 0000 410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</si>
  <si>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</si>
  <si>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</si>
  <si>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</si>
  <si>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</si>
  <si>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1 14 06013 13 0000 430</t>
  </si>
  <si>
    <t>1 15 00000 00 0000 000</t>
  </si>
  <si>
    <t>Административные платежи и сборы</t>
  </si>
  <si>
    <t>1 15 02050 05 0000 140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</si>
  <si>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</si>
  <si>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1 15 02050 10 0000 140</t>
  </si>
  <si>
    <t>Платежи, взимаемые органами местного самоуправления (организациями)  сельских поселений за выполнение определенных функций</t>
  </si>
  <si>
    <t>1 15 02050 13 0000 140</t>
  </si>
  <si>
    <t>Платежи, взимаемые органами местного самоуправления (организациями) городских поселений за выполнение определенных функций</t>
  </si>
  <si>
    <t>1 16 00000 00 0000 000</t>
  </si>
  <si>
    <t>Штрафы, санкции, возмещение ущерба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</si>
  <si>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</si>
  <si>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</si>
  <si>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1 16 23052 05 0000 140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</si>
  <si>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</si>
  <si>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</si>
  <si>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</si>
  <si>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1 16 23051 13 0000 140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</si>
  <si>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поселений</t>
  </si>
  <si>
    <t>1 16 23052 10 0000 140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</si>
  <si>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</si>
  <si>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1 16 23052 13 0000 140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</si>
  <si>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поселений</t>
  </si>
  <si>
    <t>1 17 00000 00 0000 000</t>
  </si>
  <si>
    <t>Прочие неналоговые доходы</t>
  </si>
  <si>
    <t>1 17 01050 05 0000 180</t>
  </si>
  <si>
    <t>Невыясненные поступления, зачисляемые в бюджеты муниципальных районов</t>
  </si>
  <si>
    <t>1 17 01050 10 0000 180</t>
  </si>
  <si>
    <t>Невыясненные поступления, зачисляемые в бюджеты сельских поселений</t>
  </si>
  <si>
    <t>1 17 01050 13 0000 180</t>
  </si>
  <si>
    <t>Невыясненные поступления, зачисляемые в бюджеты городских поселений</t>
  </si>
  <si>
    <t>1 17 05050 05 0000 180</t>
  </si>
  <si>
    <t>Прочие неналоговые доходы бюджетов муниципальных районов</t>
  </si>
  <si>
    <t>1 17 05050 10 0000 180</t>
  </si>
  <si>
    <t>Прочие неналоговые доходы бюджетов сельских поселений</t>
  </si>
  <si>
    <t>1 17 05050 13 0000 180</t>
  </si>
  <si>
    <t>Прочие неналоговые доходы бюджетов городских поселений</t>
  </si>
  <si>
    <t>1 17 14030 05 0000 180</t>
  </si>
  <si>
    <t>Средства самообложения граждан, зачисляемые в бюджеты муниципальных районов</t>
  </si>
  <si>
    <t>1 17 14030 10 0000 180</t>
  </si>
  <si>
    <t>Средства самообложения граждан, зачисляемые в бюджеты сельских поселений</t>
  </si>
  <si>
    <t>1 17 14030 13 0000 180</t>
  </si>
  <si>
    <t>Средства самообложения граждан, зачисляемые в бюджеты городских поселений</t>
  </si>
  <si>
    <t>2 07 00000 00 0000 000</t>
  </si>
  <si>
    <t>2 07 05000 05 0000 180</t>
  </si>
  <si>
    <t>2 07 05000 10 0000 180</t>
  </si>
  <si>
    <t>Прочие безвозмездные поступления в бюджеты сельских поселений</t>
  </si>
  <si>
    <t>2 07 05000 13 0000 180</t>
  </si>
  <si>
    <t>Прочие безвозмездные поступления в бюджеты городских поселений</t>
  </si>
  <si>
    <t>Примечание:</t>
  </si>
  <si>
    <t>*  погашение задолженности по пеням и штрафам за несвоевременную уплату налогов и сборов в части отмененных налогов и сборов осуществляется по нормативам отчислений соответствующих налогов и сборов в бюджет Билибинского муниципального района, бюджеты поселений муниципального района</t>
  </si>
  <si>
    <t>на осуществление учета граждан в связи с переселением</t>
  </si>
  <si>
    <t>Расходы на поддержку эколого-биологического воспитания обучающихся (Предоставление субсидий бюджетным, автономным учреждениям и иным некоммерческим организациям)</t>
  </si>
  <si>
    <t>02 1 01 S253Д</t>
  </si>
  <si>
    <t>Расходы на поддержку эколого-биологического воспитания обучающихся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</si>
  <si>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02 1 01 S253М</t>
  </si>
  <si>
    <t>Расходы на реализацию мероприятий по профессиональной ориентации лиц,  обучающихся в общеобразовательных организациях (Предоставление субсидий бюджетным, автономным учреждениям и иным некоммерческим организациям)</t>
  </si>
  <si>
    <t>02 1 05 S227М</t>
  </si>
  <si>
    <t>Земельный налог с организаций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</si>
  <si>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</si>
  <si>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</si>
  <si>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</si>
  <si>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                          образования Билибинский муниципальный район </t>
  </si>
  <si>
    <t>на материально-техническое обеспечение образовательных организаций</t>
  </si>
  <si>
    <t>Расходы на 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</si>
  <si>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Расходы на проведение ремонтных работ в муниципальных образовательных организациях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</si>
  <si>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Расходы на материально-техническое обеспечение образовательных организаций (Предоставление субсидий бюджетным, автономным учреждениям и иным некоммерческим организациям)</t>
  </si>
  <si>
    <t>Расходы на материально-техническое обеспечение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</si>
  <si>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</si>
  <si>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(Предоставление субсидий бюджетным, автономным учреждениям и иным некоммерческим организациям)</t>
  </si>
  <si>
    <t>02 1 01  S242Д</t>
  </si>
  <si>
    <t>02 1 01 S242М</t>
  </si>
  <si>
    <t>Расходы на модернизацию систем коммунальной инфраструктуры (Иные бюджетные ассигнования)</t>
  </si>
  <si>
    <t>Расходы на модернизацию систем коммунальной инфраструктуры (софинансирование обязательств за счет средств местного бюджета) (Иные бюджетные ассигнования)</t>
  </si>
  <si>
    <t>04 3 01 S7395</t>
  </si>
  <si>
    <t>04 3 01 S739М</t>
  </si>
  <si>
    <t>Расходы на реализацию проектов по благоустройству общественных пространств на сельских территориях  (Закупка товаров, работ и услуг для обеспечения государственных (муниципальных) нужд)</t>
  </si>
  <si>
    <t>02 1 01 S242Д</t>
  </si>
  <si>
    <t>02 1 04 S232М</t>
  </si>
  <si>
    <r>
      <t xml:space="preserve">на </t>
    </r>
    <r>
      <rPr>
        <sz val="10"/>
        <rFont val="Times New Roman"/>
        <family val="1"/>
        <charset val="204"/>
      </rPr>
      <t>финансовую</t>
    </r>
    <r>
      <rPr>
        <sz val="10"/>
        <rFont val="Times New Roman"/>
        <family val="1"/>
      </rPr>
      <t xml:space="preserve"> поддержку субьектов предпринимательской деятельности, осуществляющих деятельность в сельской местности</t>
    </r>
  </si>
  <si>
    <r>
      <t xml:space="preserve">на </t>
    </r>
    <r>
      <rPr>
        <sz val="10"/>
        <rFont val="Times New Roman"/>
        <family val="1"/>
        <charset val="204"/>
      </rPr>
      <t>финансовую</t>
    </r>
    <r>
      <rPr>
        <sz val="10"/>
        <rFont val="Times New Roman"/>
        <family val="1"/>
      </rPr>
      <t xml:space="preserve"> поддержку субъектов предпринимательской деятельности, осуществляющих «северный завоз» потребительских товаров</t>
    </r>
  </si>
  <si>
    <t xml:space="preserve">от ____ декабря 2024 года № </t>
  </si>
  <si>
    <t>на 01.01.2026 года</t>
  </si>
  <si>
    <t>000 2 02 20300 00 0000 150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</si>
  <si>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</si>
  <si>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000 2 02 20300 05 0000 150</t>
  </si>
  <si>
    <t>Субсидии бюджетам муниципальных районов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</si>
  <si>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000 2 02 20303 00 0000 150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</si>
  <si>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</si>
  <si>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000 2 02 20303 05 0000 150</t>
  </si>
  <si>
    <t>Субсидии бюджетам муниципальных районов на обеспечение мероприятий по модернизации систем коммунальной инфраструктуры за счет средств бюджетов</t>
  </si>
  <si>
    <t>на реализацию мероприятий по поддержке творчества обучающихся инженерной направленности</t>
  </si>
  <si>
    <t>000 2 02 25424 00 0000 150</t>
  </si>
  <si>
    <t>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</si>
  <si>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000 2 02 25424 05 0000 150</t>
  </si>
  <si>
    <t>Субсидии бюджетам муниципальных районов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</si>
  <si>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мероприятия по поддержке детских и молодежных движений</t>
  </si>
  <si>
    <t>на материально-техническое оснащение школьных театров</t>
  </si>
  <si>
    <t>Расходы на проведение работ по увековечиванию памяти погибших при защите Отечества в ходе выполнения задач специальной военной операции (Закупка товаров, работ и услуг для обеспечения государственных (муниципальных) нужд)</t>
  </si>
  <si>
    <t>01 1 02 42170</t>
  </si>
  <si>
    <t>Расходы на проведение работ по увековечиванию памяти погибших при защите Отечества в ходе выполнения задач специальной военной операции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t>
  </si>
  <si>
    <t>01 1 02 4217М</t>
  </si>
  <si>
    <t>02 3 01 42390</t>
  </si>
  <si>
    <t>02 1 04 72129</t>
  </si>
  <si>
    <t>Расходы на материально-техническое оснащение школьных театров (Предоставление субсидий бюджетным, автономным учреждениям и иным некоммерческим организациям)</t>
  </si>
  <si>
    <t>02 1 04 S244М</t>
  </si>
  <si>
    <t>Расходы на реализацию мероприятий по поддержке творчества обучающихся инженерной направленности (Предоставление субсидий бюджетным, автономным учреждениям и иным некоммерческим организациям)</t>
  </si>
  <si>
    <t>Расходы на реализацию мероприятий по поддержке творчества обучающихся инженерной направленности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</si>
  <si>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02 1 04 S2132</t>
  </si>
  <si>
    <t>Расходы на мероприятия по поддержке детских и молодежных движений (Предоставление субсидий бюджетным, автономным учреждениям и иным некоммерческим организациям)</t>
  </si>
  <si>
    <t>08 1</t>
  </si>
  <si>
    <t>Подпрограмма: «Пожарная безопасность на территории  муниципального образования Билибинский муниципальный район»</t>
  </si>
  <si>
    <t>08 1 02 S2142</t>
  </si>
  <si>
    <t>08 1 02</t>
  </si>
  <si>
    <t>Основное мероприятие: «Оснащение противопожарным снаряжением и инвентарём добровольных пожарных команд»</t>
  </si>
  <si>
    <t>Расходы на материальное стимулирование добровольной пожарной охраны (Закупка товаров, работ и услуг для обеспечения государственных (муниципальных) нужд)</t>
  </si>
  <si>
    <t>02 3 01 S7530</t>
  </si>
  <si>
    <t>02 1 05 4224М</t>
  </si>
  <si>
    <t>Возмещение специализированным службам по вопросам похоронного дела стоимости услуг по погребению в муниципальном образовании городское поселение Билибино (Иные бюджетные ассигнования)</t>
  </si>
  <si>
    <t>Расходы по возмещению затрат на содержание взлетно-посадочных площадок в национальных селах Билибинского муниципального района (Иные бюджетные ассигнования)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</si>
  <si>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</si>
  <si>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</si>
  <si>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</si>
  <si>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</si>
  <si>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04 1 02 81047</t>
  </si>
  <si>
    <t>Расходы на предоставление субсидии на возмещение недополученных доходов в связи с оказанием населению услуг бани по тарифам, установленным для населения, в величине, не обеспечивающей возмещение издержек (Иные бюджетные ассигнования)</t>
  </si>
  <si>
    <t>"Приложение 6</t>
  </si>
  <si>
    <t xml:space="preserve">                                  "Приложение 7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</si>
  <si>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</si>
  <si>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бюджетов муниципальных образований на обеспечение проведения районных конкурсов, олимпиад (включая оплату трудовых договоров, призы победителям, провоз детей для участия в олимпиадах) (Предоставление субсидий бюджетным, автономным учреждениям и иным некоммерческим организациям)</t>
  </si>
  <si>
    <t>Расходы бюджетов муниципальных образований на обеспечение проведения районных конкурсов, олимпиад (включая оплату трудовых договоров, призы победителям, провоз детей для участия в олимпиадах) (Закупка товаров, работ и услуг для обеспечения государственных (муниципальных) нужд)</t>
  </si>
  <si>
    <t>Расходы на выполнение ремонтных работ в муниципальных учреждениях культуры и спорта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</si>
  <si>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Расходы на финансовую поддержку субъектов предпринимательской деятельности, осуществляющих "северный завоз" потребительских товаров  (Иные бюджетные ассигнования)</t>
  </si>
  <si>
    <t>Расходы на финансовую поддержку субъектов предпринимательской деятельности, осуществляющих "северный завоз" потребительских товаров (софинансирование обязательств за счет средств местного бюджета)  (Иные бюджетные ассигнования)</t>
  </si>
  <si>
    <t>Субсидии на возмещение недополученных доходов и (или) финансовое обеспечение (возмещение) расходов на возмещение затрат на погребение умерших (Иные бюджетные ассигнования)</t>
  </si>
  <si>
    <t>Расходы по приобретению оборудования и товарно-материальных ценностей для нужд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</si>
  <si>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Расходы на частичную компенсацию организации ЖКХ затрат по уплате лизинговых платежей по договорам аренды (лизинга) техники и оборудования (Иные бюджетные ассигнования)</t>
  </si>
  <si>
    <t>Расходы на частичную компенсацию организации ЖКХ затрат по уплате лизинговых платежей по договорам аренды (лизинга) техники и оборудования (софинансирование обязательств за счет средств местного бюджета) (Иные бюджетные ассигнования)</t>
  </si>
  <si>
    <t>000 2 02 45050 00 0000 150</t>
  </si>
  <si>
    <t>000 2 02 45050 05 0000 150</t>
  </si>
  <si>
    <t>02 П 02 50500</t>
  </si>
  <si>
    <t>02 1 05 S2251</t>
  </si>
  <si>
    <t>Расходы на проведение ремонтных работ в муниципальных учреждениях физической культуры и спорта (Предоставление субсидий бюджетным, автономным учреждениям и иным некоммерческим организациям)</t>
  </si>
  <si>
    <t>Иные межбюджетные трансферты бюджетам муниципальных образований Чукотского автономного округа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 (Предоставление субсидий бюджетным, автономным учреждениям и иным некоммерческим организациям)</t>
  </si>
  <si>
    <t>02 3 01 63450</t>
  </si>
  <si>
    <t xml:space="preserve">                                                                                        от                          2025 года № </t>
  </si>
  <si>
    <t xml:space="preserve"> по классификации доходов бюджетов на 2026 год</t>
  </si>
  <si>
    <t xml:space="preserve"> 000 1 01 02210 01 0000 110</t>
  </si>
  <si>
    <t xml:space="preserve"> 000 1 01 02230 01 0000 110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</si>
  <si>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 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</si>
  <si>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</si>
  <si>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</si>
  <si>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</si>
  <si>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</si>
  <si>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</si>
  <si>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</si>
  <si>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</si>
  <si>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 2 статьи 210 Налогового кодекса Российской Федерации, превышающей 5 миллионов рублей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</si>
  <si>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дополнительным нормативам, установленным федеральным законом о федеральном бюджете)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</si>
  <si>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дополнительным нормативам, установленным федеральным законом о федеральном бюджете)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</si>
  <si>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дополнительным нормативам, установленным федеральным законом о федеральном бюджете)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</si>
  <si>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дополнительным нормативам, установленным федеральным законом о федеральном бюджете)</t>
  </si>
  <si>
    <t xml:space="preserve">                           на 2026 год"</t>
  </si>
  <si>
    <t xml:space="preserve">                           от __ декабря 2025 года № ___</t>
  </si>
  <si>
    <t xml:space="preserve">                                                                                        на 2026 год"</t>
  </si>
  <si>
    <t>на 2026 год"</t>
  </si>
  <si>
    <t xml:space="preserve">от ___ декабря 2025 года № </t>
  </si>
  <si>
    <t xml:space="preserve">от ____ декабря 2025 года № </t>
  </si>
  <si>
    <t xml:space="preserve">от ___  декабря 2025 года № </t>
  </si>
  <si>
    <t>муниципального образования Билибинский муниципальный район на 2026 год</t>
  </si>
  <si>
    <t>на 01.01.2027 года</t>
  </si>
  <si>
    <t xml:space="preserve">                                  на 2026 год"</t>
  </si>
  <si>
    <t xml:space="preserve">                                  от ___  декабря 2025 года №</t>
  </si>
  <si>
    <t>Дефицит (со знаком минус), профицит (со знаком плюс) бюджета Билибинского муниципального района 0,0 тыс. рублей)</t>
  </si>
  <si>
    <t>000 2 02 15002 00 0000 150</t>
  </si>
  <si>
    <t>Дотации бюджетам на поддержку мер по обеспечению сбалансированности бюджетов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</si>
  <si>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</si>
  <si>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</si>
  <si>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 xml:space="preserve"> на организацию мероприятий при осуществлении деятельности по обращению с животными без владельцев</t>
  </si>
  <si>
    <t>на государственную поддержку отрасли культуры</t>
  </si>
  <si>
    <t xml:space="preserve">на проведение ремонтных работ в муниципальных учреждениях культуры </t>
  </si>
  <si>
    <t>на проведение работ по увековечению памяти погибших при защите Отечества в ходе выполнения задач специальной военной операции</t>
  </si>
  <si>
    <t>000 2 02 25467 05 0000 150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</si>
  <si>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</si>
  <si>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</si>
  <si>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</si>
  <si>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на финансовую поддержку производства социально значимых видов хлеба</t>
  </si>
  <si>
    <t>на обеспечение жителей округа социально значимыми продовольственными товарами</t>
  </si>
  <si>
    <t xml:space="preserve">на реализацию проектов по благоустройству общественных пространств на сельских территориях </t>
  </si>
  <si>
    <t xml:space="preserve">на частичную компенсацию организациям ЖКХ затрат по уплате лизинговых платежей по договорам финансовой аренды (лизинга) техники и оборудования </t>
  </si>
  <si>
    <t>000 2 02 25154 00 0000 150</t>
  </si>
  <si>
    <t>Субсидии бюджетам на реализацию мероприятий по модернизации коммунальной инфраструктуры</t>
  </si>
  <si>
    <t>000 2 02 25154 05 0000 150</t>
  </si>
  <si>
    <t>Субсидии бюджетам муниципальных районов на реализацию мероприятий по модернизации коммунальной инфраструктуры</t>
  </si>
  <si>
    <t>Субсидии бюджетам на софинансирование капитальных вложений в объекты муниципальной собственности</t>
  </si>
  <si>
    <t>000 2 02 20077 00 0000 150</t>
  </si>
  <si>
    <t>000 2 02 20077 05 0000 150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</si>
  <si>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</si>
  <si>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на осуществление мероприятий по строительству, реконструкции (модернизации) и капитальному ремонту объектов коммунальной инфраструктуры</t>
  </si>
  <si>
    <t xml:space="preserve"> на обеспечение безопасности образовательных организаций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</si>
  <si>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</si>
  <si>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000  2 02 25304 00 0000 150
</t>
  </si>
  <si>
    <t xml:space="preserve">000 2 02 25304 05 0000 150
</t>
  </si>
  <si>
    <t xml:space="preserve">на проведение ремонтных работ в образовательных организациях </t>
  </si>
  <si>
    <t>000 2 02 25494 00 0000 150</t>
  </si>
  <si>
    <t>Субсидии бюджетам в целях софинансирования расходных обязательств субъектов Российской Федерации и города Байконура, возникающих при реализации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</si>
  <si>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Субсидии бюджетам муниципальных районов в целях софинансирования расходных обязательств, возникающих при реализации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</si>
  <si>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000 2 02 25494 05 0000 150</t>
  </si>
  <si>
    <t>на создание в образовательных организациях условий для инклюзивного образования детей-инвалидов</t>
  </si>
  <si>
    <t>на софинансирование проектов инициативного бюджетирования</t>
  </si>
  <si>
    <t>на выполнение ремонта жилых помещений муниципального жилищного фонда, а также реконструкции зданий для перевода нежилых помещений в категорию жилых помещений</t>
  </si>
  <si>
    <t>на оказание поддержки на развитие индивидуального жилищного строительства</t>
  </si>
  <si>
    <t xml:space="preserve">на проведение ремонтных работ в муниципальных учреждениях физической культуры и спорта </t>
  </si>
  <si>
    <t>на оснащение объектов спортивной инфраструктуры спортивно-технологическим оборудованием</t>
  </si>
  <si>
    <t>на развитие и поддержку национальных видов спорта</t>
  </si>
  <si>
    <t>на проведение массовых физкультурных мероприятий среди различных категорий населения</t>
  </si>
  <si>
    <t xml:space="preserve"> на материальное стимулирование добровольной пожарной охраны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</si>
  <si>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</si>
  <si>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</si>
  <si>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</si>
  <si>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000 2 02 25753 00 0000 150</t>
  </si>
  <si>
    <t>Субсидии бюджетам на софинансирование закупки и монтажа оборудования для создания "умных" спортивных площадок</t>
  </si>
  <si>
    <t>Субсидии бюджетам муниципальных районов на софинансирование закупки и монтажа оборудования для создания "умных" спортивных площадок</t>
  </si>
  <si>
    <t>000 2 02 25753 05 0000 150</t>
  </si>
  <si>
    <t xml:space="preserve">на обеспечение органов местного самоуправления документами территориального планирования и градостроительного зонирования </t>
  </si>
  <si>
    <t>Расходы на организацию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</si>
  <si>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 (Предоставление субсидий бюджетным, автономным учреждениям и иным некоммерческим организациям)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</si>
  <si>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</si>
  <si>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02 1 04 R4670</t>
  </si>
  <si>
    <t>02 1 04 R467М</t>
  </si>
  <si>
    <t>09 1 И4</t>
  </si>
  <si>
    <t>09 1 И4 54240</t>
  </si>
  <si>
    <t>Основное мероприятие: Региональный проект "Формирование комфортной городской среды"</t>
  </si>
  <si>
    <t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(Закупка товаров, работ и услуг для обеспечения государственных (муниципальных) нужд)</t>
  </si>
  <si>
    <t>Основное мероприятие: «Реализация мероприятий по строительству, реконструкции (модернизации) и капитальному ремонту объектов коммунальной инфраструктуры»</t>
  </si>
  <si>
    <t>04 3 02</t>
  </si>
  <si>
    <t xml:space="preserve">Расходы на осуществление мероприятий по строительству, реконструкции (модернизации) и капитальному ремонту объектов коммунальной инфраструктуры (Иные бюджетные ассигнования) </t>
  </si>
  <si>
    <t>04 3 02 ВС007</t>
  </si>
  <si>
    <t>Расходы на доставку отдельных групп продовольственных товаров с ограниченным сроком годности в отдаленные населенные пункты Чукотского автономного округа (Иные бюджетные ассигнования)</t>
  </si>
  <si>
    <t>Расходы на доставку отдельных групп продовольственных товаров с ограниченным сроком годности в отдаленные населенные пункты Чукотского автономного округа (софинансирование обязательств за счет средств местного бюджета) (Иные бюджетные ассигнования)</t>
  </si>
  <si>
    <t xml:space="preserve">на мероприятия по поддержке детского и юношеского туризма и краеведения, эколого-биологического воспитания обучающихся образовательных организаций </t>
  </si>
  <si>
    <t xml:space="preserve">на реализацию мероприятий по профессиональной ориентации лиц, обучающихся в общеобразовательных организациях </t>
  </si>
  <si>
    <t xml:space="preserve">на доставку отдельных групп продовольственных товаров с ограниченным сроком годности в отдаленные населенные пункты </t>
  </si>
  <si>
    <t xml:space="preserve">на поддержку творческих коллективов </t>
  </si>
  <si>
    <t xml:space="preserve">на организацию и проведение юбилейных и праздничных мероприятий по сохранению и развитию культурного наследия народов </t>
  </si>
  <si>
    <t>04 2 02 L5763</t>
  </si>
  <si>
    <t>04 3 И3 51540</t>
  </si>
  <si>
    <t xml:space="preserve">04 3 И3 </t>
  </si>
  <si>
    <t>Основное мероприятие: Региональный проект "Модернизация коммунальной инфраструктуры"</t>
  </si>
  <si>
    <t>Субсидии на модернизацию систем коммунальной инфраструктуры (Капитальные вложения в объекты  государственной (муниципальной) собственности)</t>
  </si>
  <si>
    <t>Расходы на закупку и монтаж оборудования для создания "умных" спортивных площадок (Закупка товаров, работ и услуг для обеспечения государственных (муниципальных) нужд)</t>
  </si>
  <si>
    <t>09 1 И4 55550</t>
  </si>
  <si>
    <t>Субсидии на реализацию программ формирования современной городской среды (Закупка товаров, работ и услуг для обеспечения государственных (муниципальных) нужд)</t>
  </si>
  <si>
    <t>Расходы на государственную поддержку отрасли культуры (Предоставление субсидий бюджетным, автономным учреждениям и иным некоммерческим организациям)</t>
  </si>
  <si>
    <t>Расходы на государственную поддержку отрасли культуры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</si>
  <si>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02 1 04 А5193</t>
  </si>
  <si>
    <t>02 1 04 А519М</t>
  </si>
  <si>
    <t>Расходы на выполнение ремонтных работ в муниципальных учреждениях культуры и спорта (Предоставление субсидий бюджетным, автономным учреждениям и иным некоммерческим организациям)</t>
  </si>
  <si>
    <t>02 1 05 42240</t>
  </si>
  <si>
    <t>02 1 05 S225М</t>
  </si>
  <si>
    <t>Расходы на проведение ремонтных работ в муниципальных учреждениях физической культуры и спорта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</si>
  <si>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02 3 02</t>
  </si>
  <si>
    <t>Основное мероприятие: «Региональный проект "Развитие социальной инфраструктуры"»</t>
  </si>
  <si>
    <t>02 3 02 А2280</t>
  </si>
  <si>
    <t>02 3 02 А228М</t>
  </si>
  <si>
    <t>Расходы на оснащение объектов спортивной инфраструктуры спортивно-технологическим оборудованием (Предоставление субсидий бюджетным, автономным учреждениям и иным некоммерческим организациям)</t>
  </si>
  <si>
    <t>Расходы на оснащение объектов спортивной инфраструктуры спортивно-технологическим оборудованием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</si>
  <si>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Основное мероприятие: Федеральный проект "Спорт - норма жизни"</t>
  </si>
  <si>
    <t>02 3 P5</t>
  </si>
  <si>
    <t>Расходы на поддержку творческих коллективов (Предоставление субсидий бюджетным, автономным учреждениям и иным некоммерческим организациям)</t>
  </si>
  <si>
    <t>02 2 01 S2250</t>
  </si>
  <si>
    <t>софинансирование</t>
  </si>
  <si>
    <t>Расходы на организацию и проведение юбилейных и праздничных мероприятий по сохранению и развитию культурного наследия народов  (Закупка товаров, работ и услуг для обеспечения государственных (муниципальных) нужд)</t>
  </si>
  <si>
    <t>Расходы на организацию и проведение юбилейных и праздничных мероприятий по сохранению и развитию культурного наследия народов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t>
  </si>
  <si>
    <t>07 3 02 42160</t>
  </si>
  <si>
    <t>07 3 02 4216М</t>
  </si>
  <si>
    <t>02 1 04 S213М</t>
  </si>
  <si>
    <t>Расходы на мероприятия по поддержке детских и молодежных движений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</si>
  <si>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02 1 01 4257Д</t>
  </si>
  <si>
    <t>02 1 01 4257М</t>
  </si>
  <si>
    <t>Расходы на создание в образовательных организациях условий для инклюзивного образования детей-инвалидов (Предоставление субсидий бюджетным, автономным учреждениям и иным некоммерческим организациям)</t>
  </si>
  <si>
    <t>Расходы на создание в образовательных организациях условий для инклюзивного образования детей-инвалидов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</si>
  <si>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Финансовое обеспечение проектов инициативного бюджетирования (софинансирование обязательств за счет средств окружного бюджета) (Закупка товаров, работ и услуг для обеспечения государственных (муниципальных) нужд)</t>
  </si>
  <si>
    <t>09 1 02 S2100</t>
  </si>
  <si>
    <t xml:space="preserve">Основное мероприятие: «Благоустройство дворовых и общественных территорий»    </t>
  </si>
  <si>
    <t>временно (нет данных куда распределять)</t>
  </si>
  <si>
    <t>02 3 01 S753М</t>
  </si>
  <si>
    <t>Расходы на закупку и монтаж оборудования для создания "умных" спортивных площадок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t>
  </si>
  <si>
    <t>02 1 05 R4940</t>
  </si>
  <si>
    <t>02 1 05 R494М</t>
  </si>
  <si>
    <t>Расходы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</si>
  <si>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Расходы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</si>
  <si>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Расходы на реализацию мероприятий по профессиональной ориентации лиц, обучающихся в общеобразовательных организациях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</si>
  <si>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02 1 04 S241М</t>
  </si>
  <si>
    <t>Расходы на материально-техническое оснащение школьных театров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t>
  </si>
  <si>
    <t>02 1 04 7212М</t>
  </si>
  <si>
    <t>02 3 01 6345М</t>
  </si>
  <si>
    <t>Расходы на развитие и поддержку национальных видов спорта (софинансирование обязательств за счет средств местного бюджета) (Социальное обеспечение и иные выплаты населению)</t>
  </si>
  <si>
    <t>02 3 01 4239М</t>
  </si>
  <si>
    <t>Расходы на проведение массовых мероприятий среди различных категорий населения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t>
  </si>
  <si>
    <t>Аттестация объектов информатизации (каб. 403) СЗ Дескина</t>
  </si>
  <si>
    <t xml:space="preserve">в дотацию на выравнивание не дали </t>
  </si>
  <si>
    <t>Источники  внутреннего финансирования дефицита бюджета Билибинского муниципального района на 2026 год</t>
  </si>
  <si>
    <t>Распределение бюджетных ассигнований по целевым статьям (муниципальным программам Билибинского муниципального района и непрограммным направлениям деятельности), группам видов расходов, разделам, подразделам классификации расходов бюджета Билибинского муниципального района на 2026 год</t>
  </si>
  <si>
    <t>Распределение бюджетных ассигнований по разделам, подразделам, целевым статьям (муниципальным программам Билибинского муниципального района и непрограммным направлениям деятельности), группам видов расходов классификации расходов бюджета Билибинского муниципального района на 2026 год</t>
  </si>
  <si>
    <t>Ведомственная структура расходов бюджета Билибинского муниципального района на 2026 год</t>
  </si>
  <si>
    <t>Нормативы распределения доходов между бюджетом Билибинского муниципального района и бюджетами поселений Билибинского муниципального района на 2026 год</t>
  </si>
  <si>
    <t>ФОТ</t>
  </si>
  <si>
    <t>01. Расходы МО на 2026 для расчета дотации_сводная таблица_Билибино</t>
  </si>
  <si>
    <t>Расходы на поддержку жилищно-коммунального хозяйства (Иные бюджетные ассигнования)</t>
  </si>
  <si>
    <t>Билибино</t>
  </si>
  <si>
    <t>ФОТ Инженер-программист 2кат перенос из МКУ в Адм</t>
  </si>
  <si>
    <t>плюс 2 720,2 ФОТ Помощник главы -  на ставку Советник по молодежной политике при Главе Адм МР</t>
  </si>
  <si>
    <t>6 763,8 ФОТ 2 ставки начадьника службы забрала с Адм (в Упр фин ставки не заведены)</t>
  </si>
  <si>
    <t>плюс ФОТ Первый Зам и 2 консультанта</t>
  </si>
  <si>
    <t>5708,8 ФОТ</t>
  </si>
  <si>
    <t>Зимник</t>
  </si>
  <si>
    <t>769,0 выплата депутатам</t>
  </si>
  <si>
    <t>Языковое гнездо</t>
  </si>
  <si>
    <t>Расходы на проведение выборов Главы муниципального образования (Закупка товаров, работ и услуг для обеспечения государственных (муниципальных) нужд)</t>
  </si>
  <si>
    <t>03 1 01 80070</t>
  </si>
  <si>
    <t>Расходы на ремонт и содержание дорожной сети г.п. Билибино (Закупка товаров, работ и услуг для обеспечения государственных (муниципальных) нужд)</t>
  </si>
  <si>
    <t>МУНИЦИПАЛЬНЫЙ КОНТРАКТ № 74</t>
  </si>
  <si>
    <t>Устройство и содержание автозимника</t>
  </si>
  <si>
    <t>«Подъезд до сельского поселения Илирней от 26 км автодороги Билибино - Кепервеем» - 21 821 075,50</t>
  </si>
  <si>
    <t>МУНИЦИПАЛЬНЫЙ КОНТРАКТ № 86</t>
  </si>
  <si>
    <t> Устройство и содержание автозимника «Подъезд до села Островное от 125 км автодороги Билибино-Анюйск» - 7 248 548,18</t>
  </si>
  <si>
    <t>ПРОЕКТ МУНИЦИПАЛЬНОГО КОНТРАКТА</t>
  </si>
  <si>
    <t> Устройство и содержание автозимника «Ангарка - Омолон» (пока не заключен) - 51 861 236,81</t>
  </si>
  <si>
    <t>МБТ Билибино не трогать</t>
  </si>
  <si>
    <t>перенос с 2025 года в потр Пром (в закупках нет)</t>
  </si>
  <si>
    <t>02 2 01 М9999</t>
  </si>
  <si>
    <t>Расходы на развитие и сохранение чукотского языка (Закупка товаров, работ и услуг для обеспечения государственных (муниципальных) нужд)</t>
  </si>
  <si>
    <t>командировочные расх 500,0 -222 КОСГУ</t>
  </si>
  <si>
    <t>командировочные расх 100,0 -226 КОСГУ 122 ВР</t>
  </si>
  <si>
    <t>05 2 01 S2180</t>
  </si>
  <si>
    <t>05 2 01 S218М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</si>
</sst>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_р_."/>
    <numFmt numFmtId="166" formatCode="#,##0.0"/>
    <numFmt numFmtId="167" formatCode="_-* #,##0.0_р_._-;\-* #,##0.0_р_._-;_-* &quot;-&quot;?_р_._-;_-@_-"/>
    <numFmt numFmtId="168" formatCode="_(* #,##0.00_);_(* \(#,##0.00\);_(* &quot;-&quot;??_);_(@_)"/>
    <numFmt numFmtId="169" formatCode="0.0%"/>
    <numFmt numFmtId="170" formatCode="#,##0.00_р_."/>
    <numFmt numFmtId="171" formatCode="0.0"/>
    <numFmt numFmtId="172" formatCode="_-* #,##0.0\ _₽_-;\-* #,##0.0\ _₽_-;_-* &quot;-&quot;?\ _₽_-;_-@_-"/>
    <numFmt numFmtId="173" formatCode="000000"/>
  </numFmts>
  <fonts count="7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name val="Arial Cyr"/>
      <charset val="204"/>
    </font>
    <font>
      <sz val="8"/>
      <color rgb="FF000000"/>
      <name val="Arial"/>
      <family val="2"/>
    </font>
    <font>
      <sz val="8"/>
      <color rgb="FF000000"/>
      <name val="Arial"/>
      <family val="2"/>
      <charset val="204"/>
    </font>
    <font>
      <b/>
      <sz val="10"/>
      <color rgb="FF000000"/>
      <name val="Arial Cyr"/>
      <family val="2"/>
    </font>
    <font>
      <sz val="8"/>
      <name val="Arial CYR"/>
    </font>
    <font>
      <sz val="9"/>
      <name val="Arial Cyr"/>
    </font>
    <font>
      <sz val="10"/>
      <color rgb="FF000000"/>
      <name val="Arial Cy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</font>
    <font>
      <b/>
      <sz val="11"/>
      <name val="Arial Cyr"/>
      <charset val="204"/>
    </font>
    <font>
      <b/>
      <i/>
      <sz val="11"/>
      <name val="Times New Roman"/>
      <family val="1"/>
      <charset val="204"/>
    </font>
    <font>
      <b/>
      <i/>
      <sz val="13"/>
      <name val="Arial Cyr"/>
      <charset val="204"/>
    </font>
    <font>
      <b/>
      <i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3"/>
      <name val="Arial Cyr"/>
      <charset val="204"/>
    </font>
    <font>
      <i/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b/>
      <sz val="12"/>
      <color rgb="FF000000"/>
      <name val="Arial Cy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u/>
      <sz val="13"/>
      <name val="Times New Roman"/>
      <family val="1"/>
      <charset val="204"/>
    </font>
    <font>
      <i/>
      <u/>
      <sz val="13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0"/>
      <name val="Helv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strike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rgb="FF22272F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0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" applyNumberFormat="0" applyAlignment="0" applyProtection="0"/>
    <xf numFmtId="0" fontId="16" fillId="10" borderId="3" applyNumberFormat="0" applyAlignment="0" applyProtection="0"/>
    <xf numFmtId="0" fontId="17" fillId="10" borderId="2" applyNumberFormat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23" fillId="0" borderId="0" applyNumberFormat="0" applyFill="0" applyBorder="0" applyAlignment="0" applyProtection="0"/>
    <xf numFmtId="0" fontId="24" fillId="12" borderId="0" applyNumberFormat="0" applyBorder="0" applyAlignment="0" applyProtection="0"/>
    <xf numFmtId="0" fontId="3" fillId="2" borderId="0"/>
    <xf numFmtId="0" fontId="12" fillId="0" borderId="0"/>
    <xf numFmtId="0" fontId="25" fillId="1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9" applyNumberFormat="0" applyFont="0" applyAlignment="0" applyProtection="0"/>
    <xf numFmtId="9" fontId="3" fillId="0" borderId="0" applyFon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9" fillId="15" borderId="0" applyNumberFormat="0" applyBorder="0" applyAlignment="0" applyProtection="0"/>
    <xf numFmtId="0" fontId="2" fillId="0" borderId="0"/>
    <xf numFmtId="0" fontId="30" fillId="0" borderId="0"/>
    <xf numFmtId="4" fontId="31" fillId="0" borderId="14">
      <alignment horizontal="right"/>
    </xf>
    <xf numFmtId="168" fontId="12" fillId="0" borderId="0" applyFont="0" applyFill="0" applyBorder="0" applyAlignment="0" applyProtection="0"/>
    <xf numFmtId="0" fontId="30" fillId="0" borderId="0"/>
    <xf numFmtId="0" fontId="32" fillId="0" borderId="15">
      <alignment horizontal="left" wrapText="1" indent="2"/>
    </xf>
    <xf numFmtId="49" fontId="32" fillId="0" borderId="14">
      <alignment horizontal="center"/>
    </xf>
    <xf numFmtId="0" fontId="32" fillId="0" borderId="15">
      <alignment horizontal="left" wrapText="1" indent="2"/>
    </xf>
    <xf numFmtId="0" fontId="34" fillId="0" borderId="16">
      <alignment horizontal="left" wrapText="1" indent="2"/>
    </xf>
    <xf numFmtId="49" fontId="32" fillId="0" borderId="17">
      <alignment horizontal="center"/>
    </xf>
    <xf numFmtId="0" fontId="35" fillId="0" borderId="1">
      <alignment horizontal="center" shrinkToFit="1"/>
    </xf>
    <xf numFmtId="4" fontId="31" fillId="0" borderId="14">
      <alignment horizontal="right"/>
    </xf>
    <xf numFmtId="0" fontId="35" fillId="0" borderId="1">
      <alignment horizontal="right" shrinkToFit="1"/>
    </xf>
    <xf numFmtId="4" fontId="32" fillId="0" borderId="15">
      <alignment horizontal="right"/>
    </xf>
    <xf numFmtId="0" fontId="32" fillId="0" borderId="18">
      <alignment horizontal="left" wrapText="1" indent="2"/>
    </xf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" fontId="36" fillId="0" borderId="19">
      <alignment horizontal="center" vertical="top" shrinkToFit="1"/>
    </xf>
    <xf numFmtId="1" fontId="36" fillId="0" borderId="20">
      <alignment horizontal="center" vertical="top" shrinkToFit="1"/>
    </xf>
    <xf numFmtId="1" fontId="36" fillId="0" borderId="21">
      <alignment horizontal="center" vertical="top" shrinkToFit="1"/>
    </xf>
    <xf numFmtId="0" fontId="37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0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52" fillId="0" borderId="0"/>
    <xf numFmtId="0" fontId="52" fillId="0" borderId="0"/>
    <xf numFmtId="0" fontId="36" fillId="0" borderId="0"/>
    <xf numFmtId="0" fontId="36" fillId="0" borderId="0"/>
    <xf numFmtId="0" fontId="52" fillId="0" borderId="0"/>
    <xf numFmtId="0" fontId="36" fillId="17" borderId="0"/>
    <xf numFmtId="0" fontId="36" fillId="0" borderId="14">
      <alignment horizontal="center" vertical="center" wrapText="1"/>
    </xf>
    <xf numFmtId="0" fontId="36" fillId="0" borderId="0"/>
    <xf numFmtId="0" fontId="36" fillId="0" borderId="0">
      <alignment wrapText="1"/>
    </xf>
    <xf numFmtId="0" fontId="53" fillId="0" borderId="23">
      <alignment horizontal="right"/>
    </xf>
    <xf numFmtId="0" fontId="36" fillId="17" borderId="0">
      <alignment shrinkToFit="1"/>
    </xf>
    <xf numFmtId="4" fontId="53" fillId="16" borderId="23">
      <alignment horizontal="right" vertical="top" shrinkToFit="1"/>
    </xf>
    <xf numFmtId="4" fontId="53" fillId="18" borderId="23">
      <alignment horizontal="right" vertical="top" shrinkToFit="1"/>
    </xf>
    <xf numFmtId="0" fontId="54" fillId="0" borderId="0">
      <alignment horizontal="center"/>
    </xf>
    <xf numFmtId="0" fontId="36" fillId="0" borderId="0">
      <alignment horizontal="right"/>
    </xf>
    <xf numFmtId="0" fontId="36" fillId="0" borderId="0">
      <alignment horizontal="left" wrapText="1"/>
    </xf>
    <xf numFmtId="0" fontId="53" fillId="0" borderId="14">
      <alignment vertical="top" wrapText="1"/>
    </xf>
    <xf numFmtId="1" fontId="36" fillId="0" borderId="14">
      <alignment horizontal="left" vertical="top" wrapText="1" indent="2"/>
    </xf>
    <xf numFmtId="1" fontId="36" fillId="0" borderId="14">
      <alignment horizontal="center" vertical="top" shrinkToFit="1"/>
    </xf>
    <xf numFmtId="4" fontId="53" fillId="16" borderId="14">
      <alignment horizontal="right" vertical="top" shrinkToFit="1"/>
    </xf>
    <xf numFmtId="4" fontId="53" fillId="0" borderId="14">
      <alignment horizontal="right" vertical="top" shrinkToFit="1"/>
    </xf>
    <xf numFmtId="4" fontId="36" fillId="0" borderId="14">
      <alignment horizontal="right" vertical="top" shrinkToFit="1"/>
    </xf>
    <xf numFmtId="4" fontId="53" fillId="18" borderId="14">
      <alignment horizontal="right" vertical="top" shrinkToFit="1"/>
    </xf>
    <xf numFmtId="0" fontId="12" fillId="0" borderId="0"/>
    <xf numFmtId="0" fontId="52" fillId="0" borderId="0"/>
    <xf numFmtId="0" fontId="68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34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 applyAlignment="1">
      <alignment horizontal="left"/>
    </xf>
    <xf numFmtId="0" fontId="9" fillId="0" borderId="0" xfId="0" applyFont="1" applyFill="1"/>
    <xf numFmtId="0" fontId="10" fillId="0" borderId="0" xfId="0" applyFont="1" applyFill="1"/>
    <xf numFmtId="49" fontId="39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left" vertical="top" wrapText="1"/>
    </xf>
    <xf numFmtId="166" fontId="39" fillId="0" borderId="1" xfId="0" applyNumberFormat="1" applyFont="1" applyFill="1" applyBorder="1" applyAlignment="1">
      <alignment horizontal="center"/>
    </xf>
    <xf numFmtId="0" fontId="38" fillId="0" borderId="1" xfId="0" applyFont="1" applyFill="1" applyBorder="1" applyAlignment="1">
      <alignment horizontal="left" vertical="top" wrapText="1"/>
    </xf>
    <xf numFmtId="49" fontId="38" fillId="0" borderId="1" xfId="0" applyNumberFormat="1" applyFont="1" applyFill="1" applyBorder="1" applyAlignment="1">
      <alignment horizontal="center" wrapText="1"/>
    </xf>
    <xf numFmtId="49" fontId="38" fillId="0" borderId="1" xfId="0" applyNumberFormat="1" applyFont="1" applyFill="1" applyBorder="1" applyAlignment="1">
      <alignment horizontal="center"/>
    </xf>
    <xf numFmtId="166" fontId="38" fillId="0" borderId="1" xfId="0" applyNumberFormat="1" applyFont="1" applyFill="1" applyBorder="1" applyAlignment="1">
      <alignment horizontal="center"/>
    </xf>
    <xf numFmtId="49" fontId="38" fillId="0" borderId="1" xfId="0" applyNumberFormat="1" applyFont="1" applyFill="1" applyBorder="1" applyAlignment="1">
      <alignment horizontal="left"/>
    </xf>
    <xf numFmtId="49" fontId="38" fillId="0" borderId="11" xfId="0" applyNumberFormat="1" applyFont="1" applyFill="1" applyBorder="1" applyAlignment="1">
      <alignment horizontal="center"/>
    </xf>
    <xf numFmtId="49" fontId="38" fillId="0" borderId="11" xfId="0" applyNumberFormat="1" applyFont="1" applyFill="1" applyBorder="1" applyAlignment="1">
      <alignment horizontal="left"/>
    </xf>
    <xf numFmtId="0" fontId="38" fillId="0" borderId="1" xfId="0" applyFont="1" applyFill="1" applyBorder="1" applyAlignment="1">
      <alignment horizontal="justify" vertical="top" wrapText="1"/>
    </xf>
    <xf numFmtId="0" fontId="38" fillId="0" borderId="1" xfId="0" applyFont="1" applyFill="1" applyBorder="1" applyAlignment="1">
      <alignment wrapText="1"/>
    </xf>
    <xf numFmtId="49" fontId="38" fillId="0" borderId="1" xfId="0" applyNumberFormat="1" applyFont="1" applyFill="1" applyBorder="1"/>
    <xf numFmtId="166" fontId="38" fillId="0" borderId="1" xfId="0" applyNumberFormat="1" applyFont="1" applyFill="1" applyBorder="1" applyAlignment="1">
      <alignment horizontal="right"/>
    </xf>
    <xf numFmtId="2" fontId="39" fillId="0" borderId="1" xfId="0" applyNumberFormat="1" applyFont="1" applyFill="1" applyBorder="1" applyAlignment="1">
      <alignment horizontal="left"/>
    </xf>
    <xf numFmtId="0" fontId="39" fillId="0" borderId="1" xfId="0" applyFont="1" applyFill="1" applyBorder="1" applyAlignment="1">
      <alignment horizontal="justify" vertical="top" wrapText="1"/>
    </xf>
    <xf numFmtId="2" fontId="38" fillId="0" borderId="1" xfId="0" applyNumberFormat="1" applyFont="1" applyFill="1" applyBorder="1" applyAlignment="1">
      <alignment horizontal="left"/>
    </xf>
    <xf numFmtId="0" fontId="38" fillId="0" borderId="1" xfId="0" applyNumberFormat="1" applyFont="1" applyFill="1" applyBorder="1" applyAlignment="1">
      <alignment horizontal="justify" vertical="top" wrapText="1"/>
    </xf>
    <xf numFmtId="1" fontId="38" fillId="0" borderId="1" xfId="0" applyNumberFormat="1" applyFont="1" applyFill="1" applyBorder="1" applyAlignment="1">
      <alignment horizontal="left"/>
    </xf>
    <xf numFmtId="0" fontId="38" fillId="0" borderId="1" xfId="0" applyNumberFormat="1" applyFont="1" applyFill="1" applyBorder="1" applyAlignment="1">
      <alignment horizontal="left"/>
    </xf>
    <xf numFmtId="1" fontId="38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vertical="top" wrapText="1"/>
    </xf>
    <xf numFmtId="0" fontId="38" fillId="0" borderId="1" xfId="0" applyFont="1" applyFill="1" applyBorder="1" applyAlignment="1">
      <alignment vertical="top" wrapText="1"/>
    </xf>
    <xf numFmtId="0" fontId="38" fillId="0" borderId="0" xfId="0" applyFont="1" applyFill="1" applyAlignment="1">
      <alignment horizontal="justify" wrapText="1"/>
    </xf>
    <xf numFmtId="0" fontId="38" fillId="0" borderId="0" xfId="28" applyFont="1" applyFill="1" applyAlignment="1">
      <alignment horizontal="left"/>
    </xf>
    <xf numFmtId="0" fontId="38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9" fillId="0" borderId="1" xfId="0" applyFont="1" applyFill="1" applyBorder="1" applyAlignment="1">
      <alignment horizontal="justify" wrapText="1"/>
    </xf>
    <xf numFmtId="0" fontId="39" fillId="0" borderId="1" xfId="0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left" wrapText="1"/>
    </xf>
    <xf numFmtId="167" fontId="39" fillId="0" borderId="1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center"/>
    </xf>
    <xf numFmtId="167" fontId="39" fillId="0" borderId="1" xfId="0" applyNumberFormat="1" applyFont="1" applyFill="1" applyBorder="1" applyAlignment="1">
      <alignment horizontal="center"/>
    </xf>
    <xf numFmtId="166" fontId="39" fillId="0" borderId="1" xfId="26" applyNumberFormat="1" applyFont="1" applyFill="1" applyBorder="1" applyAlignment="1">
      <alignment horizontal="center"/>
    </xf>
    <xf numFmtId="0" fontId="38" fillId="0" borderId="1" xfId="0" applyNumberFormat="1" applyFont="1" applyFill="1" applyBorder="1" applyAlignment="1">
      <alignment horizontal="center"/>
    </xf>
    <xf numFmtId="0" fontId="38" fillId="0" borderId="1" xfId="0" applyFont="1" applyFill="1" applyBorder="1" applyAlignment="1">
      <alignment horizontal="left"/>
    </xf>
    <xf numFmtId="0" fontId="39" fillId="0" borderId="1" xfId="0" applyNumberFormat="1" applyFont="1" applyFill="1" applyBorder="1" applyAlignment="1">
      <alignment horizontal="justify" vertical="top" wrapText="1"/>
    </xf>
    <xf numFmtId="49" fontId="39" fillId="0" borderId="1" xfId="0" applyNumberFormat="1" applyFont="1" applyFill="1" applyBorder="1" applyAlignment="1">
      <alignment horizontal="left"/>
    </xf>
    <xf numFmtId="1" fontId="38" fillId="0" borderId="1" xfId="0" applyNumberFormat="1" applyFont="1" applyFill="1" applyBorder="1" applyAlignment="1">
      <alignment horizontal="justify" vertical="top" wrapText="1"/>
    </xf>
    <xf numFmtId="0" fontId="38" fillId="0" borderId="0" xfId="0" applyFont="1" applyFill="1" applyBorder="1" applyAlignment="1">
      <alignment vertical="top" wrapText="1"/>
    </xf>
    <xf numFmtId="49" fontId="38" fillId="0" borderId="0" xfId="0" applyNumberFormat="1" applyFont="1" applyFill="1" applyBorder="1" applyAlignment="1">
      <alignment horizontal="center"/>
    </xf>
    <xf numFmtId="49" fontId="38" fillId="0" borderId="0" xfId="0" applyNumberFormat="1" applyFont="1" applyFill="1" applyBorder="1" applyAlignment="1">
      <alignment horizontal="left"/>
    </xf>
    <xf numFmtId="49" fontId="38" fillId="0" borderId="0" xfId="0" applyNumberFormat="1" applyFont="1" applyFill="1" applyAlignment="1">
      <alignment horizontal="center"/>
    </xf>
    <xf numFmtId="49" fontId="38" fillId="0" borderId="0" xfId="0" applyNumberFormat="1" applyFont="1" applyFill="1" applyAlignment="1">
      <alignment horizontal="left"/>
    </xf>
    <xf numFmtId="2" fontId="38" fillId="0" borderId="0" xfId="0" applyNumberFormat="1" applyFont="1" applyFill="1" applyAlignment="1">
      <alignment horizontal="center"/>
    </xf>
    <xf numFmtId="2" fontId="38" fillId="0" borderId="0" xfId="0" applyNumberFormat="1" applyFont="1" applyFill="1" applyAlignment="1">
      <alignment horizontal="left"/>
    </xf>
    <xf numFmtId="167" fontId="38" fillId="0" borderId="0" xfId="0" applyNumberFormat="1" applyFont="1" applyFill="1" applyAlignment="1">
      <alignment horizontal="center"/>
    </xf>
    <xf numFmtId="0" fontId="40" fillId="0" borderId="0" xfId="0" applyFont="1" applyFill="1"/>
    <xf numFmtId="0" fontId="41" fillId="0" borderId="0" xfId="0" applyFont="1" applyFill="1" applyAlignment="1"/>
    <xf numFmtId="0" fontId="42" fillId="0" borderId="0" xfId="0" applyFont="1" applyFill="1"/>
    <xf numFmtId="166" fontId="40" fillId="0" borderId="0" xfId="0" applyNumberFormat="1" applyFont="1" applyFill="1"/>
    <xf numFmtId="0" fontId="38" fillId="0" borderId="0" xfId="0" applyFont="1" applyFill="1" applyAlignment="1">
      <alignment horizontal="center" wrapText="1"/>
    </xf>
    <xf numFmtId="0" fontId="39" fillId="0" borderId="1" xfId="0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wrapText="1"/>
    </xf>
    <xf numFmtId="49" fontId="38" fillId="0" borderId="0" xfId="0" applyNumberFormat="1" applyFont="1" applyFill="1" applyAlignment="1">
      <alignment horizontal="center" wrapText="1"/>
    </xf>
    <xf numFmtId="49" fontId="38" fillId="0" borderId="0" xfId="0" applyNumberFormat="1" applyFont="1" applyFill="1"/>
    <xf numFmtId="166" fontId="38" fillId="0" borderId="0" xfId="0" applyNumberFormat="1" applyFont="1" applyFill="1" applyAlignment="1">
      <alignment horizontal="right"/>
    </xf>
    <xf numFmtId="0" fontId="38" fillId="0" borderId="0" xfId="0" applyFont="1" applyFill="1" applyAlignment="1">
      <alignment horizontal="right"/>
    </xf>
    <xf numFmtId="166" fontId="38" fillId="0" borderId="11" xfId="0" applyNumberFormat="1" applyFont="1" applyFill="1" applyBorder="1" applyAlignment="1">
      <alignment horizontal="center"/>
    </xf>
    <xf numFmtId="0" fontId="38" fillId="0" borderId="0" xfId="29" applyFont="1" applyFill="1" applyBorder="1" applyAlignment="1">
      <alignment vertical="top"/>
    </xf>
    <xf numFmtId="0" fontId="5" fillId="0" borderId="0" xfId="28" applyFont="1" applyFill="1"/>
    <xf numFmtId="0" fontId="38" fillId="0" borderId="0" xfId="28" applyFont="1" applyFill="1" applyBorder="1" applyAlignment="1">
      <alignment horizontal="center"/>
    </xf>
    <xf numFmtId="0" fontId="38" fillId="0" borderId="0" xfId="28" applyFont="1" applyFill="1" applyBorder="1"/>
    <xf numFmtId="171" fontId="38" fillId="0" borderId="0" xfId="28" applyNumberFormat="1" applyFont="1" applyFill="1" applyBorder="1" applyAlignment="1">
      <alignment horizontal="center"/>
    </xf>
    <xf numFmtId="171" fontId="38" fillId="0" borderId="0" xfId="28" applyNumberFormat="1" applyFont="1" applyFill="1" applyBorder="1"/>
    <xf numFmtId="49" fontId="38" fillId="0" borderId="0" xfId="28" applyNumberFormat="1" applyFont="1" applyFill="1" applyBorder="1"/>
    <xf numFmtId="166" fontId="38" fillId="0" borderId="0" xfId="28" applyNumberFormat="1" applyFont="1" applyFill="1" applyBorder="1" applyAlignment="1">
      <alignment horizontal="center"/>
    </xf>
    <xf numFmtId="0" fontId="38" fillId="0" borderId="0" xfId="28" applyNumberFormat="1" applyFont="1" applyFill="1" applyBorder="1"/>
    <xf numFmtId="166" fontId="38" fillId="0" borderId="1" xfId="28" applyNumberFormat="1" applyFont="1" applyFill="1" applyBorder="1" applyAlignment="1">
      <alignment horizontal="center"/>
    </xf>
    <xf numFmtId="49" fontId="38" fillId="0" borderId="1" xfId="28" applyNumberFormat="1" applyFont="1" applyFill="1" applyBorder="1" applyAlignment="1">
      <alignment horizontal="center"/>
    </xf>
    <xf numFmtId="49" fontId="38" fillId="0" borderId="1" xfId="28" applyNumberFormat="1" applyFont="1" applyFill="1" applyBorder="1" applyAlignment="1">
      <alignment horizontal="left"/>
    </xf>
    <xf numFmtId="0" fontId="38" fillId="0" borderId="1" xfId="28" applyFont="1" applyFill="1" applyBorder="1" applyAlignment="1">
      <alignment horizontal="left" vertical="top" wrapText="1"/>
    </xf>
    <xf numFmtId="0" fontId="7" fillId="0" borderId="0" xfId="28" applyFont="1" applyFill="1"/>
    <xf numFmtId="166" fontId="39" fillId="0" borderId="1" xfId="28" applyNumberFormat="1" applyFont="1" applyFill="1" applyBorder="1" applyAlignment="1">
      <alignment horizontal="center"/>
    </xf>
    <xf numFmtId="49" fontId="39" fillId="0" borderId="1" xfId="28" applyNumberFormat="1" applyFont="1" applyFill="1" applyBorder="1" applyAlignment="1">
      <alignment horizontal="center"/>
    </xf>
    <xf numFmtId="49" fontId="39" fillId="0" borderId="1" xfId="28" applyNumberFormat="1" applyFont="1" applyFill="1" applyBorder="1" applyAlignment="1">
      <alignment horizontal="left"/>
    </xf>
    <xf numFmtId="0" fontId="38" fillId="0" borderId="1" xfId="28" applyNumberFormat="1" applyFont="1" applyFill="1" applyBorder="1" applyAlignment="1">
      <alignment horizontal="center"/>
    </xf>
    <xf numFmtId="49" fontId="38" fillId="0" borderId="1" xfId="28" applyNumberFormat="1" applyFont="1" applyFill="1" applyBorder="1" applyAlignment="1">
      <alignment horizontal="left" wrapText="1"/>
    </xf>
    <xf numFmtId="49" fontId="39" fillId="0" borderId="1" xfId="28" applyNumberFormat="1" applyFont="1" applyFill="1" applyBorder="1" applyAlignment="1">
      <alignment horizontal="left" wrapText="1"/>
    </xf>
    <xf numFmtId="0" fontId="44" fillId="0" borderId="0" xfId="28" applyFont="1" applyFill="1"/>
    <xf numFmtId="0" fontId="47" fillId="0" borderId="0" xfId="28" applyFont="1" applyFill="1"/>
    <xf numFmtId="166" fontId="43" fillId="0" borderId="1" xfId="28" applyNumberFormat="1" applyFont="1" applyFill="1" applyBorder="1" applyAlignment="1">
      <alignment horizontal="center"/>
    </xf>
    <xf numFmtId="49" fontId="49" fillId="0" borderId="1" xfId="28" applyNumberFormat="1" applyFont="1" applyFill="1" applyBorder="1" applyAlignment="1">
      <alignment horizontal="center"/>
    </xf>
    <xf numFmtId="49" fontId="43" fillId="0" borderId="1" xfId="28" applyNumberFormat="1" applyFont="1" applyFill="1" applyBorder="1" applyAlignment="1">
      <alignment horizontal="left" wrapText="1"/>
    </xf>
    <xf numFmtId="0" fontId="5" fillId="0" borderId="0" xfId="28" applyFont="1" applyFill="1" applyAlignment="1">
      <alignment vertical="top"/>
    </xf>
    <xf numFmtId="0" fontId="43" fillId="0" borderId="1" xfId="28" applyNumberFormat="1" applyFont="1" applyFill="1" applyBorder="1" applyAlignment="1">
      <alignment horizontal="center"/>
    </xf>
    <xf numFmtId="0" fontId="39" fillId="0" borderId="1" xfId="28" applyNumberFormat="1" applyFont="1" applyFill="1" applyBorder="1" applyAlignment="1">
      <alignment horizontal="center"/>
    </xf>
    <xf numFmtId="49" fontId="43" fillId="0" borderId="1" xfId="28" applyNumberFormat="1" applyFont="1" applyFill="1" applyBorder="1" applyAlignment="1">
      <alignment horizontal="left"/>
    </xf>
    <xf numFmtId="49" fontId="43" fillId="0" borderId="1" xfId="28" applyNumberFormat="1" applyFont="1" applyFill="1" applyBorder="1" applyAlignment="1">
      <alignment horizontal="center"/>
    </xf>
    <xf numFmtId="2" fontId="5" fillId="0" borderId="0" xfId="28" applyNumberFormat="1" applyFont="1" applyFill="1"/>
    <xf numFmtId="0" fontId="39" fillId="0" borderId="1" xfId="28" applyNumberFormat="1" applyFont="1" applyFill="1" applyBorder="1" applyAlignment="1">
      <alignment horizontal="left"/>
    </xf>
    <xf numFmtId="0" fontId="43" fillId="0" borderId="1" xfId="28" applyNumberFormat="1" applyFont="1" applyFill="1" applyBorder="1" applyAlignment="1">
      <alignment horizontal="left"/>
    </xf>
    <xf numFmtId="0" fontId="39" fillId="0" borderId="1" xfId="28" applyFont="1" applyFill="1" applyBorder="1" applyAlignment="1">
      <alignment horizontal="center"/>
    </xf>
    <xf numFmtId="0" fontId="9" fillId="0" borderId="0" xfId="28" applyFont="1" applyFill="1" applyAlignment="1">
      <alignment horizontal="center" vertical="center"/>
    </xf>
    <xf numFmtId="165" fontId="38" fillId="0" borderId="0" xfId="28" applyNumberFormat="1" applyFont="1" applyFill="1" applyBorder="1" applyAlignment="1">
      <alignment horizontal="right" wrapText="1"/>
    </xf>
    <xf numFmtId="0" fontId="38" fillId="0" borderId="0" xfId="28" applyFont="1" applyFill="1" applyBorder="1" applyAlignment="1">
      <alignment horizontal="center" wrapText="1"/>
    </xf>
    <xf numFmtId="0" fontId="38" fillId="0" borderId="0" xfId="28" applyFont="1" applyFill="1" applyBorder="1" applyAlignment="1">
      <alignment wrapText="1"/>
    </xf>
    <xf numFmtId="0" fontId="38" fillId="0" borderId="0" xfId="28" applyFont="1" applyFill="1" applyBorder="1" applyAlignment="1">
      <alignment horizontal="left" wrapText="1"/>
    </xf>
    <xf numFmtId="166" fontId="9" fillId="0" borderId="0" xfId="0" applyNumberFormat="1" applyFont="1" applyFill="1"/>
    <xf numFmtId="0" fontId="38" fillId="0" borderId="0" xfId="28" applyFont="1" applyFill="1" applyBorder="1" applyAlignment="1">
      <alignment horizontal="left"/>
    </xf>
    <xf numFmtId="0" fontId="38" fillId="0" borderId="0" xfId="0" applyFont="1" applyFill="1" applyBorder="1" applyAlignment="1">
      <alignment horizontal="right"/>
    </xf>
    <xf numFmtId="165" fontId="38" fillId="0" borderId="0" xfId="0" applyNumberFormat="1" applyFont="1" applyFill="1" applyAlignment="1">
      <alignment horizontal="right"/>
    </xf>
    <xf numFmtId="0" fontId="39" fillId="0" borderId="1" xfId="0" applyNumberFormat="1" applyFont="1" applyFill="1" applyBorder="1" applyAlignment="1">
      <alignment horizontal="left"/>
    </xf>
    <xf numFmtId="0" fontId="39" fillId="0" borderId="1" xfId="0" applyNumberFormat="1" applyFont="1" applyFill="1" applyBorder="1" applyAlignment="1">
      <alignment horizontal="center"/>
    </xf>
    <xf numFmtId="165" fontId="39" fillId="0" borderId="1" xfId="0" applyNumberFormat="1" applyFont="1" applyFill="1" applyBorder="1" applyAlignment="1">
      <alignment horizontal="center" wrapText="1"/>
    </xf>
    <xf numFmtId="2" fontId="4" fillId="0" borderId="0" xfId="28" applyNumberFormat="1" applyFont="1" applyFill="1"/>
    <xf numFmtId="166" fontId="38" fillId="0" borderId="0" xfId="28" applyNumberFormat="1" applyFont="1" applyFill="1" applyBorder="1" applyAlignment="1">
      <alignment horizontal="right"/>
    </xf>
    <xf numFmtId="0" fontId="38" fillId="0" borderId="1" xfId="0" applyFont="1" applyFill="1" applyBorder="1" applyAlignment="1">
      <alignment horizontal="justify" vertical="center" wrapText="1"/>
    </xf>
    <xf numFmtId="0" fontId="38" fillId="0" borderId="1" xfId="0" applyFont="1" applyFill="1" applyBorder="1"/>
    <xf numFmtId="0" fontId="38" fillId="0" borderId="12" xfId="0" applyFont="1" applyFill="1" applyBorder="1" applyAlignment="1">
      <alignment horizontal="justify" vertical="center" wrapText="1"/>
    </xf>
    <xf numFmtId="0" fontId="38" fillId="0" borderId="11" xfId="0" applyFont="1" applyFill="1" applyBorder="1" applyAlignment="1">
      <alignment horizontal="justify" vertical="center" wrapText="1"/>
    </xf>
    <xf numFmtId="0" fontId="46" fillId="0" borderId="0" xfId="0" applyFont="1" applyFill="1"/>
    <xf numFmtId="2" fontId="45" fillId="0" borderId="0" xfId="28" applyNumberFormat="1" applyFont="1" applyFill="1"/>
    <xf numFmtId="2" fontId="44" fillId="0" borderId="0" xfId="28" applyNumberFormat="1" applyFont="1" applyFill="1"/>
    <xf numFmtId="0" fontId="39" fillId="0" borderId="1" xfId="0" applyNumberFormat="1" applyFont="1" applyFill="1" applyBorder="1" applyAlignment="1">
      <alignment horizontal="left" wrapText="1"/>
    </xf>
    <xf numFmtId="0" fontId="38" fillId="0" borderId="1" xfId="0" applyNumberFormat="1" applyFont="1" applyFill="1" applyBorder="1" applyAlignment="1">
      <alignment horizontal="left" wrapText="1"/>
    </xf>
    <xf numFmtId="49" fontId="38" fillId="0" borderId="1" xfId="0" applyNumberFormat="1" applyFont="1" applyFill="1" applyBorder="1" applyAlignment="1">
      <alignment horizontal="left" wrapText="1"/>
    </xf>
    <xf numFmtId="0" fontId="38" fillId="0" borderId="0" xfId="0" applyFont="1" applyFill="1"/>
    <xf numFmtId="0" fontId="39" fillId="0" borderId="0" xfId="0" applyFont="1" applyFill="1" applyAlignment="1">
      <alignment horizontal="center" wrapText="1"/>
    </xf>
    <xf numFmtId="0" fontId="38" fillId="0" borderId="0" xfId="0" applyFont="1" applyFill="1" applyAlignment="1"/>
    <xf numFmtId="166" fontId="39" fillId="19" borderId="1" xfId="0" applyNumberFormat="1" applyFont="1" applyFill="1" applyBorder="1" applyAlignment="1">
      <alignment horizontal="center"/>
    </xf>
    <xf numFmtId="0" fontId="39" fillId="0" borderId="1" xfId="0" applyNumberFormat="1" applyFont="1" applyFill="1" applyBorder="1" applyAlignment="1">
      <alignment horizontal="justify" wrapText="1"/>
    </xf>
    <xf numFmtId="0" fontId="38" fillId="0" borderId="1" xfId="0" applyNumberFormat="1" applyFont="1" applyFill="1" applyBorder="1" applyAlignment="1">
      <alignment horizontal="justify" wrapText="1"/>
    </xf>
    <xf numFmtId="166" fontId="6" fillId="0" borderId="0" xfId="0" applyNumberFormat="1" applyFont="1" applyFill="1"/>
    <xf numFmtId="0" fontId="11" fillId="0" borderId="0" xfId="29" applyFont="1" applyFill="1" applyBorder="1"/>
    <xf numFmtId="0" fontId="12" fillId="0" borderId="0" xfId="19" applyFont="1" applyFill="1"/>
    <xf numFmtId="0" fontId="2" fillId="0" borderId="0" xfId="0" applyFont="1" applyFill="1"/>
    <xf numFmtId="166" fontId="4" fillId="0" borderId="0" xfId="0" applyNumberFormat="1" applyFont="1" applyFill="1"/>
    <xf numFmtId="0" fontId="4" fillId="0" borderId="0" xfId="28" applyFont="1" applyFill="1"/>
    <xf numFmtId="166" fontId="5" fillId="0" borderId="0" xfId="28" applyNumberFormat="1" applyFont="1" applyFill="1"/>
    <xf numFmtId="166" fontId="4" fillId="0" borderId="0" xfId="28" applyNumberFormat="1" applyFont="1" applyFill="1"/>
    <xf numFmtId="166" fontId="48" fillId="0" borderId="0" xfId="28" applyNumberFormat="1" applyFont="1" applyFill="1"/>
    <xf numFmtId="166" fontId="47" fillId="0" borderId="0" xfId="28" applyNumberFormat="1" applyFont="1" applyFill="1"/>
    <xf numFmtId="0" fontId="48" fillId="0" borderId="0" xfId="28" applyFont="1" applyFill="1"/>
    <xf numFmtId="0" fontId="45" fillId="0" borderId="0" xfId="28" applyFont="1" applyFill="1"/>
    <xf numFmtId="166" fontId="4" fillId="0" borderId="0" xfId="28" applyNumberFormat="1" applyFont="1" applyFill="1" applyAlignment="1">
      <alignment horizontal="left"/>
    </xf>
    <xf numFmtId="166" fontId="5" fillId="0" borderId="0" xfId="28" applyNumberFormat="1" applyFont="1" applyFill="1" applyAlignment="1">
      <alignment horizontal="left"/>
    </xf>
    <xf numFmtId="49" fontId="39" fillId="0" borderId="12" xfId="0" applyNumberFormat="1" applyFont="1" applyFill="1" applyBorder="1" applyAlignment="1">
      <alignment horizontal="center" wrapText="1"/>
    </xf>
    <xf numFmtId="49" fontId="39" fillId="0" borderId="12" xfId="0" applyNumberFormat="1" applyFont="1" applyFill="1" applyBorder="1" applyAlignment="1">
      <alignment horizontal="center"/>
    </xf>
    <xf numFmtId="49" fontId="39" fillId="0" borderId="12" xfId="0" applyNumberFormat="1" applyFont="1" applyFill="1" applyBorder="1" applyAlignment="1">
      <alignment horizontal="left"/>
    </xf>
    <xf numFmtId="49" fontId="39" fillId="0" borderId="1" xfId="0" applyNumberFormat="1" applyFont="1" applyFill="1" applyBorder="1" applyAlignment="1" applyProtection="1">
      <alignment horizontal="center"/>
      <protection locked="0"/>
    </xf>
    <xf numFmtId="49" fontId="38" fillId="0" borderId="1" xfId="0" applyNumberFormat="1" applyFont="1" applyFill="1" applyBorder="1" applyAlignment="1" applyProtection="1">
      <alignment horizontal="center"/>
      <protection locked="0"/>
    </xf>
    <xf numFmtId="49" fontId="39" fillId="0" borderId="12" xfId="0" applyNumberFormat="1" applyFont="1" applyFill="1" applyBorder="1" applyAlignment="1" applyProtection="1">
      <alignment horizontal="center"/>
      <protection locked="0"/>
    </xf>
    <xf numFmtId="166" fontId="42" fillId="0" borderId="0" xfId="0" applyNumberFormat="1" applyFont="1" applyFill="1"/>
    <xf numFmtId="2" fontId="38" fillId="0" borderId="0" xfId="28" applyNumberFormat="1" applyFont="1" applyFill="1"/>
    <xf numFmtId="2" fontId="40" fillId="0" borderId="0" xfId="28" applyNumberFormat="1" applyFont="1" applyFill="1"/>
    <xf numFmtId="0" fontId="40" fillId="0" borderId="0" xfId="28" applyFont="1" applyFill="1"/>
    <xf numFmtId="166" fontId="39" fillId="0" borderId="1" xfId="0" applyNumberFormat="1" applyFont="1" applyFill="1" applyBorder="1" applyAlignment="1">
      <alignment horizontal="right"/>
    </xf>
    <xf numFmtId="166" fontId="5" fillId="0" borderId="0" xfId="0" applyNumberFormat="1" applyFont="1" applyFill="1"/>
    <xf numFmtId="4" fontId="9" fillId="0" borderId="0" xfId="0" applyNumberFormat="1" applyFont="1" applyFill="1"/>
    <xf numFmtId="4" fontId="38" fillId="0" borderId="0" xfId="0" applyNumberFormat="1" applyFont="1" applyFill="1"/>
    <xf numFmtId="4" fontId="40" fillId="0" borderId="0" xfId="0" applyNumberFormat="1" applyFont="1" applyFill="1"/>
    <xf numFmtId="2" fontId="40" fillId="0" borderId="0" xfId="0" applyNumberFormat="1" applyFont="1" applyFill="1"/>
    <xf numFmtId="166" fontId="7" fillId="0" borderId="0" xfId="0" applyNumberFormat="1" applyFont="1" applyFill="1"/>
    <xf numFmtId="49" fontId="38" fillId="0" borderId="22" xfId="0" applyNumberFormat="1" applyFont="1" applyFill="1" applyBorder="1" applyAlignment="1">
      <alignment horizontal="center" wrapText="1"/>
    </xf>
    <xf numFmtId="0" fontId="38" fillId="0" borderId="1" xfId="28" applyNumberFormat="1" applyFont="1" applyFill="1" applyBorder="1" applyAlignment="1">
      <alignment horizontal="left" wrapText="1"/>
    </xf>
    <xf numFmtId="49" fontId="38" fillId="0" borderId="12" xfId="0" applyNumberFormat="1" applyFont="1" applyFill="1" applyBorder="1" applyAlignment="1">
      <alignment horizontal="justify" wrapText="1"/>
    </xf>
    <xf numFmtId="0" fontId="38" fillId="0" borderId="1" xfId="28" applyNumberFormat="1" applyFont="1" applyFill="1" applyBorder="1" applyAlignment="1">
      <alignment horizontal="left"/>
    </xf>
    <xf numFmtId="2" fontId="38" fillId="0" borderId="1" xfId="28" applyNumberFormat="1" applyFont="1" applyFill="1" applyBorder="1" applyAlignment="1">
      <alignment horizontal="left"/>
    </xf>
    <xf numFmtId="0" fontId="38" fillId="0" borderId="1" xfId="28" applyNumberFormat="1" applyFont="1" applyFill="1" applyBorder="1" applyAlignment="1">
      <alignment wrapText="1"/>
    </xf>
    <xf numFmtId="49" fontId="38" fillId="0" borderId="1" xfId="28" applyNumberFormat="1" applyFont="1" applyFill="1" applyBorder="1" applyAlignment="1">
      <alignment wrapText="1"/>
    </xf>
    <xf numFmtId="49" fontId="48" fillId="0" borderId="1" xfId="28" applyNumberFormat="1" applyFont="1" applyFill="1" applyBorder="1" applyAlignment="1">
      <alignment horizontal="center"/>
    </xf>
    <xf numFmtId="2" fontId="38" fillId="0" borderId="1" xfId="28" applyNumberFormat="1" applyFont="1" applyFill="1" applyBorder="1" applyAlignment="1">
      <alignment horizontal="center"/>
    </xf>
    <xf numFmtId="1" fontId="38" fillId="0" borderId="1" xfId="28" applyNumberFormat="1" applyFont="1" applyFill="1" applyBorder="1" applyAlignment="1">
      <alignment horizontal="left"/>
    </xf>
    <xf numFmtId="1" fontId="38" fillId="0" borderId="1" xfId="28" applyNumberFormat="1" applyFont="1" applyFill="1" applyBorder="1" applyAlignment="1">
      <alignment horizontal="center"/>
    </xf>
    <xf numFmtId="166" fontId="38" fillId="0" borderId="1" xfId="28" applyNumberFormat="1" applyFont="1" applyFill="1" applyBorder="1" applyAlignment="1">
      <alignment horizontal="left" wrapText="1"/>
    </xf>
    <xf numFmtId="166" fontId="38" fillId="0" borderId="1" xfId="28" applyNumberFormat="1" applyFont="1" applyFill="1" applyBorder="1" applyAlignment="1">
      <alignment horizontal="left"/>
    </xf>
    <xf numFmtId="0" fontId="38" fillId="0" borderId="1" xfId="28" applyFont="1" applyFill="1" applyBorder="1" applyAlignment="1">
      <alignment horizontal="left" wrapText="1"/>
    </xf>
    <xf numFmtId="0" fontId="38" fillId="0" borderId="1" xfId="28" applyNumberFormat="1" applyFont="1" applyFill="1" applyBorder="1"/>
    <xf numFmtId="0" fontId="49" fillId="0" borderId="1" xfId="28" applyNumberFormat="1" applyFont="1" applyFill="1" applyBorder="1" applyAlignment="1">
      <alignment horizontal="center"/>
    </xf>
    <xf numFmtId="166" fontId="9" fillId="0" borderId="0" xfId="28" applyNumberFormat="1" applyFont="1" applyFill="1" applyAlignment="1">
      <alignment horizontal="center" vertical="center"/>
    </xf>
    <xf numFmtId="166" fontId="8" fillId="0" borderId="0" xfId="28" applyNumberFormat="1" applyFont="1" applyFill="1" applyAlignment="1">
      <alignment horizontal="center" vertical="center"/>
    </xf>
    <xf numFmtId="2" fontId="48" fillId="0" borderId="0" xfId="28" applyNumberFormat="1" applyFont="1" applyFill="1"/>
    <xf numFmtId="2" fontId="47" fillId="0" borderId="0" xfId="28" applyNumberFormat="1" applyFont="1" applyFill="1"/>
    <xf numFmtId="0" fontId="43" fillId="0" borderId="1" xfId="28" applyFont="1" applyFill="1" applyBorder="1" applyAlignment="1">
      <alignment horizontal="center"/>
    </xf>
    <xf numFmtId="4" fontId="33" fillId="0" borderId="0" xfId="49" applyNumberFormat="1" applyFont="1" applyFill="1" applyBorder="1" applyAlignment="1" applyProtection="1">
      <alignment horizontal="right" vertical="top" shrinkToFit="1"/>
    </xf>
    <xf numFmtId="0" fontId="11" fillId="0" borderId="0" xfId="0" applyFont="1" applyFill="1"/>
    <xf numFmtId="0" fontId="57" fillId="0" borderId="0" xfId="49" applyFont="1" applyFill="1" applyAlignment="1">
      <alignment horizontal="center"/>
    </xf>
    <xf numFmtId="0" fontId="12" fillId="0" borderId="0" xfId="49" applyFont="1" applyFill="1"/>
    <xf numFmtId="0" fontId="60" fillId="0" borderId="0" xfId="49" applyFont="1" applyFill="1" applyAlignment="1">
      <alignment horizontal="left"/>
    </xf>
    <xf numFmtId="0" fontId="12" fillId="0" borderId="0" xfId="49" applyFont="1" applyFill="1" applyAlignment="1">
      <alignment horizontal="left"/>
    </xf>
    <xf numFmtId="0" fontId="11" fillId="0" borderId="0" xfId="49" applyFont="1" applyFill="1" applyAlignment="1">
      <alignment horizontal="justify"/>
    </xf>
    <xf numFmtId="169" fontId="57" fillId="0" borderId="0" xfId="49" applyNumberFormat="1" applyFont="1" applyFill="1" applyAlignment="1">
      <alignment horizontal="left" wrapText="1"/>
    </xf>
    <xf numFmtId="0" fontId="12" fillId="0" borderId="0" xfId="49" applyFont="1" applyFill="1" applyAlignment="1">
      <alignment horizontal="center" wrapText="1"/>
    </xf>
    <xf numFmtId="0" fontId="61" fillId="0" borderId="1" xfId="49" applyFont="1" applyFill="1" applyBorder="1" applyAlignment="1">
      <alignment horizontal="center"/>
    </xf>
    <xf numFmtId="165" fontId="61" fillId="0" borderId="1" xfId="49" applyNumberFormat="1" applyFont="1" applyFill="1" applyBorder="1" applyAlignment="1">
      <alignment horizontal="center" wrapText="1"/>
    </xf>
    <xf numFmtId="4" fontId="12" fillId="0" borderId="0" xfId="49" applyNumberFormat="1" applyFont="1" applyFill="1"/>
    <xf numFmtId="0" fontId="62" fillId="0" borderId="0" xfId="49" applyFont="1" applyFill="1"/>
    <xf numFmtId="4" fontId="62" fillId="0" borderId="0" xfId="49" applyNumberFormat="1" applyFont="1" applyFill="1"/>
    <xf numFmtId="0" fontId="57" fillId="0" borderId="1" xfId="49" applyFont="1" applyFill="1" applyBorder="1" applyAlignment="1">
      <alignment horizontal="center"/>
    </xf>
    <xf numFmtId="165" fontId="57" fillId="0" borderId="1" xfId="49" applyNumberFormat="1" applyFont="1" applyFill="1" applyBorder="1" applyAlignment="1">
      <alignment horizontal="center" wrapText="1"/>
    </xf>
    <xf numFmtId="2" fontId="12" fillId="0" borderId="0" xfId="49" applyNumberFormat="1" applyFont="1" applyFill="1"/>
    <xf numFmtId="4" fontId="12" fillId="0" borderId="0" xfId="49" applyNumberFormat="1" applyFont="1" applyFill="1" applyBorder="1"/>
    <xf numFmtId="0" fontId="61" fillId="0" borderId="0" xfId="49" applyFont="1" applyFill="1" applyAlignment="1">
      <alignment horizontal="center"/>
    </xf>
    <xf numFmtId="170" fontId="61" fillId="0" borderId="0" xfId="49" applyNumberFormat="1" applyFont="1" applyFill="1" applyAlignment="1">
      <alignment horizontal="right" wrapText="1"/>
    </xf>
    <xf numFmtId="0" fontId="58" fillId="0" borderId="0" xfId="0" applyFont="1" applyFill="1"/>
    <xf numFmtId="0" fontId="11" fillId="0" borderId="0" xfId="0" applyFont="1" applyFill="1" applyAlignment="1">
      <alignment horizontal="justify" vertical="justify" wrapText="1"/>
    </xf>
    <xf numFmtId="0" fontId="57" fillId="0" borderId="0" xfId="0" applyFont="1" applyFill="1" applyAlignment="1">
      <alignment horizontal="justify" vertical="justify" wrapText="1"/>
    </xf>
    <xf numFmtId="3" fontId="11" fillId="0" borderId="0" xfId="29" applyNumberFormat="1" applyFont="1" applyFill="1" applyBorder="1" applyAlignment="1">
      <alignment horizontal="center" vertical="top"/>
    </xf>
    <xf numFmtId="3" fontId="58" fillId="0" borderId="13" xfId="29" applyNumberFormat="1" applyFont="1" applyFill="1" applyBorder="1" applyAlignment="1">
      <alignment horizontal="left" vertical="top" wrapText="1"/>
    </xf>
    <xf numFmtId="0" fontId="58" fillId="0" borderId="13" xfId="29" applyFont="1" applyFill="1" applyBorder="1" applyAlignment="1">
      <alignment vertical="top" wrapText="1"/>
    </xf>
    <xf numFmtId="0" fontId="11" fillId="0" borderId="13" xfId="29" applyFont="1" applyFill="1" applyBorder="1" applyAlignment="1">
      <alignment horizontal="right"/>
    </xf>
    <xf numFmtId="165" fontId="58" fillId="0" borderId="1" xfId="0" applyNumberFormat="1" applyFont="1" applyFill="1" applyBorder="1" applyAlignment="1">
      <alignment horizontal="center" vertical="center" wrapText="1"/>
    </xf>
    <xf numFmtId="3" fontId="58" fillId="0" borderId="1" xfId="0" applyNumberFormat="1" applyFont="1" applyFill="1" applyBorder="1" applyAlignment="1">
      <alignment horizontal="center" vertical="center" wrapText="1"/>
    </xf>
    <xf numFmtId="0" fontId="58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165" fontId="11" fillId="0" borderId="0" xfId="0" applyNumberFormat="1" applyFont="1" applyFill="1" applyAlignment="1">
      <alignment horizontal="right" wrapText="1"/>
    </xf>
    <xf numFmtId="0" fontId="59" fillId="0" borderId="0" xfId="0" applyFont="1" applyFill="1"/>
    <xf numFmtId="0" fontId="57" fillId="0" borderId="0" xfId="0" applyFont="1" applyFill="1" applyAlignment="1">
      <alignment vertical="top" wrapText="1"/>
    </xf>
    <xf numFmtId="0" fontId="61" fillId="0" borderId="0" xfId="0" applyFont="1" applyFill="1" applyAlignment="1">
      <alignment vertical="top" wrapText="1"/>
    </xf>
    <xf numFmtId="165" fontId="11" fillId="0" borderId="0" xfId="0" applyNumberFormat="1" applyFont="1" applyFill="1"/>
    <xf numFmtId="4" fontId="2" fillId="0" borderId="0" xfId="0" applyNumberFormat="1" applyFont="1" applyFill="1"/>
    <xf numFmtId="0" fontId="61" fillId="0" borderId="0" xfId="0" applyFont="1" applyFill="1" applyAlignment="1">
      <alignment horizontal="left" vertical="justify" wrapText="1"/>
    </xf>
    <xf numFmtId="0" fontId="61" fillId="0" borderId="0" xfId="0" applyFont="1" applyFill="1" applyAlignment="1">
      <alignment horizontal="justify" vertical="justify" wrapText="1"/>
    </xf>
    <xf numFmtId="0" fontId="57" fillId="0" borderId="0" xfId="0" applyFont="1" applyFill="1" applyAlignment="1">
      <alignment horizontal="left" vertical="justify" wrapText="1"/>
    </xf>
    <xf numFmtId="0" fontId="11" fillId="0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justify" wrapText="1"/>
    </xf>
    <xf numFmtId="165" fontId="11" fillId="0" borderId="0" xfId="0" applyNumberFormat="1" applyFont="1" applyFill="1" applyAlignment="1">
      <alignment horizontal="center" wrapText="1"/>
    </xf>
    <xf numFmtId="0" fontId="58" fillId="0" borderId="0" xfId="0" applyFont="1" applyFill="1" applyAlignment="1">
      <alignment horizontal="justify" wrapText="1"/>
    </xf>
    <xf numFmtId="165" fontId="61" fillId="0" borderId="0" xfId="0" applyNumberFormat="1" applyFont="1" applyFill="1" applyAlignment="1">
      <alignment horizontal="center" wrapText="1"/>
    </xf>
    <xf numFmtId="0" fontId="58" fillId="0" borderId="0" xfId="0" applyFont="1" applyFill="1" applyAlignment="1">
      <alignment horizontal="left" vertical="justify" wrapText="1"/>
    </xf>
    <xf numFmtId="165" fontId="58" fillId="0" borderId="0" xfId="0" applyNumberFormat="1" applyFont="1" applyFill="1" applyAlignment="1">
      <alignment horizontal="center" wrapText="1"/>
    </xf>
    <xf numFmtId="0" fontId="11" fillId="0" borderId="0" xfId="0" applyFont="1" applyFill="1" applyBorder="1" applyAlignment="1">
      <alignment horizontal="justify" vertical="justify" wrapText="1"/>
    </xf>
    <xf numFmtId="0" fontId="58" fillId="0" borderId="0" xfId="0" applyNumberFormat="1" applyFont="1" applyFill="1" applyBorder="1" applyAlignment="1">
      <alignment horizontal="justify" vertical="justify" wrapText="1"/>
    </xf>
    <xf numFmtId="0" fontId="11" fillId="0" borderId="0" xfId="0" applyNumberFormat="1" applyFont="1" applyFill="1" applyBorder="1" applyAlignment="1">
      <alignment horizontal="justify" vertical="justify" wrapText="1"/>
    </xf>
    <xf numFmtId="0" fontId="58" fillId="0" borderId="0" xfId="0" applyFont="1" applyFill="1" applyAlignment="1">
      <alignment horizontal="justify" vertical="justify" wrapText="1"/>
    </xf>
    <xf numFmtId="0" fontId="63" fillId="0" borderId="0" xfId="0" applyFont="1" applyFill="1" applyAlignment="1">
      <alignment horizontal="left" vertical="justify" wrapText="1"/>
    </xf>
    <xf numFmtId="0" fontId="63" fillId="0" borderId="0" xfId="0" applyFont="1" applyFill="1" applyAlignment="1">
      <alignment horizontal="justify" vertical="justify" wrapText="1"/>
    </xf>
    <xf numFmtId="165" fontId="63" fillId="0" borderId="0" xfId="0" applyNumberFormat="1" applyFont="1" applyFill="1" applyAlignment="1">
      <alignment horizontal="center" wrapText="1"/>
    </xf>
    <xf numFmtId="166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left" vertical="justify"/>
    </xf>
    <xf numFmtId="0" fontId="11" fillId="0" borderId="0" xfId="0" applyFont="1" applyFill="1" applyAlignment="1">
      <alignment horizontal="justify" vertical="justify"/>
    </xf>
    <xf numFmtId="165" fontId="11" fillId="0" borderId="0" xfId="0" applyNumberFormat="1" applyFont="1" applyFill="1" applyAlignment="1">
      <alignment horizontal="center"/>
    </xf>
    <xf numFmtId="3" fontId="11" fillId="0" borderId="0" xfId="29" applyNumberFormat="1" applyFont="1" applyFill="1" applyBorder="1" applyAlignment="1">
      <alignment horizontal="left" vertical="top"/>
    </xf>
    <xf numFmtId="0" fontId="11" fillId="0" borderId="0" xfId="29" applyFont="1" applyFill="1" applyBorder="1" applyAlignment="1">
      <alignment vertical="center"/>
    </xf>
    <xf numFmtId="165" fontId="58" fillId="0" borderId="0" xfId="0" applyNumberFormat="1" applyFont="1" applyFill="1" applyAlignment="1">
      <alignment horizontal="right" vertical="top" wrapText="1"/>
    </xf>
    <xf numFmtId="165" fontId="11" fillId="0" borderId="0" xfId="0" applyNumberFormat="1" applyFont="1" applyFill="1" applyAlignment="1">
      <alignment horizontal="right" vertical="top" wrapText="1"/>
    </xf>
    <xf numFmtId="166" fontId="11" fillId="0" borderId="0" xfId="32" applyNumberFormat="1" applyFont="1" applyFill="1" applyBorder="1" applyAlignment="1" applyProtection="1">
      <alignment horizontal="right" vertical="top"/>
      <protection locked="0"/>
    </xf>
    <xf numFmtId="166" fontId="58" fillId="0" borderId="0" xfId="0" applyNumberFormat="1" applyFont="1" applyFill="1" applyAlignment="1">
      <alignment horizontal="right" vertical="top" wrapText="1"/>
    </xf>
    <xf numFmtId="166" fontId="11" fillId="0" borderId="0" xfId="0" applyNumberFormat="1" applyFont="1" applyFill="1" applyAlignment="1">
      <alignment horizontal="right" vertical="top" wrapText="1"/>
    </xf>
    <xf numFmtId="165" fontId="57" fillId="0" borderId="0" xfId="0" applyNumberFormat="1" applyFont="1" applyFill="1" applyAlignment="1">
      <alignment horizontal="right" vertical="top" wrapText="1"/>
    </xf>
    <xf numFmtId="165" fontId="61" fillId="0" borderId="0" xfId="0" applyNumberFormat="1" applyFont="1" applyFill="1" applyAlignment="1">
      <alignment horizontal="right" vertical="top" wrapText="1"/>
    </xf>
    <xf numFmtId="166" fontId="58" fillId="0" borderId="0" xfId="32" applyNumberFormat="1" applyFont="1" applyFill="1" applyBorder="1" applyAlignment="1" applyProtection="1">
      <alignment horizontal="right" vertical="top"/>
      <protection locked="0"/>
    </xf>
    <xf numFmtId="4" fontId="5" fillId="0" borderId="0" xfId="0" applyNumberFormat="1" applyFont="1" applyFill="1"/>
    <xf numFmtId="0" fontId="38" fillId="0" borderId="0" xfId="0" applyNumberFormat="1" applyFont="1" applyFill="1" applyBorder="1" applyAlignment="1">
      <alignment vertical="top" wrapText="1"/>
    </xf>
    <xf numFmtId="0" fontId="38" fillId="0" borderId="0" xfId="0" applyNumberFormat="1" applyFont="1" applyFill="1" applyBorder="1" applyAlignment="1">
      <alignment horizontal="center"/>
    </xf>
    <xf numFmtId="0" fontId="38" fillId="0" borderId="0" xfId="0" applyNumberFormat="1" applyFont="1" applyFill="1" applyBorder="1" applyAlignment="1">
      <alignment horizontal="left"/>
    </xf>
    <xf numFmtId="166" fontId="38" fillId="0" borderId="0" xfId="0" applyNumberFormat="1" applyFont="1" applyFill="1" applyBorder="1" applyAlignment="1">
      <alignment horizontal="center"/>
    </xf>
    <xf numFmtId="49" fontId="38" fillId="0" borderId="1" xfId="28" applyNumberFormat="1" applyFont="1" applyFill="1" applyBorder="1"/>
    <xf numFmtId="49" fontId="39" fillId="0" borderId="1" xfId="28" applyNumberFormat="1" applyFont="1" applyFill="1" applyBorder="1"/>
    <xf numFmtId="166" fontId="39" fillId="0" borderId="26" xfId="0" applyNumberFormat="1" applyFont="1" applyFill="1" applyBorder="1" applyAlignment="1">
      <alignment horizontal="right"/>
    </xf>
    <xf numFmtId="166" fontId="39" fillId="0" borderId="0" xfId="0" applyNumberFormat="1" applyFont="1" applyFill="1" applyBorder="1" applyAlignment="1">
      <alignment horizontal="right"/>
    </xf>
    <xf numFmtId="0" fontId="38" fillId="0" borderId="1" xfId="28" applyFont="1" applyFill="1" applyBorder="1" applyAlignment="1">
      <alignment wrapText="1"/>
    </xf>
    <xf numFmtId="165" fontId="59" fillId="0" borderId="0" xfId="0" applyNumberFormat="1" applyFont="1" applyFill="1"/>
    <xf numFmtId="166" fontId="38" fillId="0" borderId="0" xfId="0" applyNumberFormat="1" applyFont="1" applyFill="1" applyBorder="1" applyAlignment="1">
      <alignment horizontal="right"/>
    </xf>
    <xf numFmtId="49" fontId="38" fillId="0" borderId="11" xfId="28" applyNumberFormat="1" applyFont="1" applyFill="1" applyBorder="1" applyAlignment="1">
      <alignment horizontal="center"/>
    </xf>
    <xf numFmtId="166" fontId="38" fillId="0" borderId="11" xfId="28" applyNumberFormat="1" applyFont="1" applyFill="1" applyBorder="1" applyAlignment="1">
      <alignment horizontal="center"/>
    </xf>
    <xf numFmtId="49" fontId="43" fillId="0" borderId="1" xfId="0" applyNumberFormat="1" applyFont="1" applyFill="1" applyBorder="1" applyAlignment="1">
      <alignment horizontal="left"/>
    </xf>
    <xf numFmtId="0" fontId="39" fillId="0" borderId="1" xfId="28" applyFont="1" applyFill="1" applyBorder="1" applyAlignment="1">
      <alignment wrapText="1"/>
    </xf>
    <xf numFmtId="0" fontId="39" fillId="0" borderId="1" xfId="28" applyFont="1" applyFill="1" applyBorder="1" applyAlignment="1">
      <alignment horizontal="left" wrapText="1"/>
    </xf>
    <xf numFmtId="0" fontId="38" fillId="0" borderId="0" xfId="0" applyFont="1" applyFill="1" applyAlignment="1">
      <alignment wrapText="1"/>
    </xf>
    <xf numFmtId="3" fontId="38" fillId="0" borderId="0" xfId="29" applyNumberFormat="1" applyFont="1" applyFill="1" applyBorder="1" applyAlignment="1">
      <alignment horizontal="center" vertical="top"/>
    </xf>
    <xf numFmtId="0" fontId="39" fillId="0" borderId="1" xfId="0" applyNumberFormat="1" applyFont="1" applyFill="1" applyBorder="1" applyAlignment="1">
      <alignment horizontal="center" wrapText="1"/>
    </xf>
    <xf numFmtId="49" fontId="38" fillId="0" borderId="11" xfId="0" applyNumberFormat="1" applyFont="1" applyFill="1" applyBorder="1" applyAlignment="1">
      <alignment horizontal="center" wrapText="1"/>
    </xf>
    <xf numFmtId="49" fontId="38" fillId="0" borderId="11" xfId="0" applyNumberFormat="1" applyFont="1" applyFill="1" applyBorder="1" applyAlignment="1" applyProtection="1">
      <alignment horizontal="center"/>
      <protection locked="0"/>
    </xf>
    <xf numFmtId="0" fontId="39" fillId="0" borderId="1" xfId="0" applyFont="1" applyFill="1" applyBorder="1" applyAlignment="1">
      <alignment wrapText="1"/>
    </xf>
    <xf numFmtId="49" fontId="38" fillId="0" borderId="1" xfId="28" applyNumberFormat="1" applyFont="1" applyFill="1" applyBorder="1" applyAlignment="1">
      <alignment horizontal="center" wrapText="1"/>
    </xf>
    <xf numFmtId="0" fontId="43" fillId="0" borderId="1" xfId="28" applyFont="1" applyFill="1" applyBorder="1" applyAlignment="1">
      <alignment wrapText="1"/>
    </xf>
    <xf numFmtId="0" fontId="43" fillId="0" borderId="1" xfId="28" applyFont="1" applyFill="1" applyBorder="1" applyAlignment="1">
      <alignment horizontal="left" wrapText="1"/>
    </xf>
    <xf numFmtId="0" fontId="43" fillId="0" borderId="1" xfId="28" applyNumberFormat="1" applyFont="1" applyFill="1" applyBorder="1" applyAlignment="1">
      <alignment horizontal="left" wrapText="1"/>
    </xf>
    <xf numFmtId="49" fontId="39" fillId="0" borderId="1" xfId="28" applyNumberFormat="1" applyFont="1" applyFill="1" applyBorder="1" applyAlignment="1">
      <alignment wrapText="1"/>
    </xf>
    <xf numFmtId="166" fontId="59" fillId="0" borderId="0" xfId="0" applyNumberFormat="1" applyFont="1" applyFill="1"/>
    <xf numFmtId="49" fontId="38" fillId="0" borderId="1" xfId="0" applyNumberFormat="1" applyFont="1" applyFill="1" applyBorder="1" applyAlignment="1">
      <alignment horizontal="justify" wrapText="1"/>
    </xf>
    <xf numFmtId="166" fontId="38" fillId="0" borderId="1" xfId="0" applyNumberFormat="1" applyFont="1" applyFill="1" applyBorder="1" applyAlignment="1">
      <alignment horizontal="center" wrapText="1"/>
    </xf>
    <xf numFmtId="1" fontId="38" fillId="0" borderId="1" xfId="28" applyNumberFormat="1" applyFont="1" applyFill="1" applyBorder="1" applyAlignment="1">
      <alignment wrapText="1"/>
    </xf>
    <xf numFmtId="0" fontId="38" fillId="0" borderId="1" xfId="0" applyNumberFormat="1" applyFont="1" applyFill="1" applyBorder="1" applyAlignment="1">
      <alignment wrapText="1"/>
    </xf>
    <xf numFmtId="0" fontId="57" fillId="0" borderId="1" xfId="83" applyFont="1" applyFill="1" applyBorder="1" applyAlignment="1">
      <alignment horizontal="center"/>
    </xf>
    <xf numFmtId="0" fontId="58" fillId="0" borderId="0" xfId="0" applyFont="1" applyFill="1" applyAlignment="1">
      <alignment horizontal="left" vertical="top" wrapText="1"/>
    </xf>
    <xf numFmtId="0" fontId="11" fillId="0" borderId="0" xfId="0" applyFont="1" applyFill="1" applyAlignment="1"/>
    <xf numFmtId="0" fontId="11" fillId="0" borderId="0" xfId="0" applyFont="1"/>
    <xf numFmtId="0" fontId="57" fillId="0" borderId="0" xfId="0" applyFont="1" applyFill="1" applyAlignment="1">
      <alignment horizontal="right" wrapText="1"/>
    </xf>
    <xf numFmtId="0" fontId="58" fillId="0" borderId="1" xfId="0" applyFont="1" applyFill="1" applyBorder="1" applyAlignment="1">
      <alignment horizontal="center" vertical="center"/>
    </xf>
    <xf numFmtId="0" fontId="58" fillId="0" borderId="1" xfId="0" applyFont="1" applyFill="1" applyBorder="1"/>
    <xf numFmtId="0" fontId="11" fillId="0" borderId="1" xfId="0" applyFont="1" applyFill="1" applyBorder="1"/>
    <xf numFmtId="172" fontId="11" fillId="0" borderId="1" xfId="0" applyNumberFormat="1" applyFont="1" applyFill="1" applyBorder="1" applyAlignment="1">
      <alignment horizontal="center" vertical="center"/>
    </xf>
    <xf numFmtId="172" fontId="58" fillId="0" borderId="1" xfId="0" applyNumberFormat="1" applyFont="1" applyFill="1" applyBorder="1" applyAlignment="1">
      <alignment horizontal="center"/>
    </xf>
    <xf numFmtId="0" fontId="58" fillId="0" borderId="0" xfId="0" applyFont="1" applyFill="1" applyBorder="1"/>
    <xf numFmtId="172" fontId="58" fillId="0" borderId="0" xfId="0" applyNumberFormat="1" applyFont="1" applyFill="1" applyBorder="1"/>
    <xf numFmtId="172" fontId="11" fillId="0" borderId="1" xfId="0" applyNumberFormat="1" applyFont="1" applyFill="1" applyBorder="1" applyAlignment="1">
      <alignment horizontal="center" vertical="top"/>
    </xf>
    <xf numFmtId="172" fontId="58" fillId="0" borderId="1" xfId="0" applyNumberFormat="1" applyFont="1" applyFill="1" applyBorder="1" applyAlignment="1">
      <alignment horizontal="center" vertical="top"/>
    </xf>
    <xf numFmtId="0" fontId="58" fillId="0" borderId="1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wrapText="1"/>
    </xf>
    <xf numFmtId="166" fontId="2" fillId="0" borderId="0" xfId="0" applyNumberFormat="1" applyFont="1" applyFill="1"/>
    <xf numFmtId="0" fontId="38" fillId="0" borderId="1" xfId="0" applyFont="1" applyFill="1" applyBorder="1" applyAlignment="1">
      <alignment horizontal="justify" wrapText="1"/>
    </xf>
    <xf numFmtId="0" fontId="39" fillId="0" borderId="1" xfId="28" applyNumberFormat="1" applyFont="1" applyFill="1" applyBorder="1" applyAlignment="1">
      <alignment horizontal="left" wrapText="1"/>
    </xf>
    <xf numFmtId="0" fontId="38" fillId="0" borderId="1" xfId="28" applyFont="1" applyFill="1" applyBorder="1" applyAlignment="1">
      <alignment horizontal="justify" wrapText="1"/>
    </xf>
    <xf numFmtId="0" fontId="39" fillId="0" borderId="1" xfId="0" applyNumberFormat="1" applyFont="1" applyFill="1" applyBorder="1" applyAlignment="1">
      <alignment wrapText="1"/>
    </xf>
    <xf numFmtId="0" fontId="64" fillId="0" borderId="0" xfId="0" applyFont="1" applyFill="1"/>
    <xf numFmtId="0" fontId="65" fillId="0" borderId="0" xfId="0" applyFont="1" applyFill="1"/>
    <xf numFmtId="166" fontId="66" fillId="0" borderId="0" xfId="0" applyNumberFormat="1" applyFont="1" applyFill="1" applyBorder="1" applyAlignment="1">
      <alignment horizontal="right"/>
    </xf>
    <xf numFmtId="166" fontId="46" fillId="0" borderId="0" xfId="0" applyNumberFormat="1" applyFont="1" applyFill="1"/>
    <xf numFmtId="0" fontId="67" fillId="0" borderId="0" xfId="0" applyFont="1" applyFill="1"/>
    <xf numFmtId="0" fontId="38" fillId="0" borderId="0" xfId="28" applyFont="1" applyFill="1" applyAlignment="1">
      <alignment horizontal="center"/>
    </xf>
    <xf numFmtId="166" fontId="38" fillId="0" borderId="11" xfId="0" applyNumberFormat="1" applyFont="1" applyFill="1" applyBorder="1" applyAlignment="1">
      <alignment horizontal="right"/>
    </xf>
    <xf numFmtId="0" fontId="43" fillId="0" borderId="1" xfId="0" applyFont="1" applyFill="1" applyBorder="1" applyAlignment="1">
      <alignment horizontal="left" wrapText="1"/>
    </xf>
    <xf numFmtId="49" fontId="43" fillId="0" borderId="1" xfId="0" applyNumberFormat="1" applyFont="1" applyFill="1" applyBorder="1" applyAlignment="1">
      <alignment horizontal="left" wrapText="1"/>
    </xf>
    <xf numFmtId="0" fontId="38" fillId="0" borderId="1" xfId="0" applyNumberFormat="1" applyFont="1" applyFill="1" applyBorder="1" applyAlignment="1">
      <alignment horizontal="left" vertical="center" wrapText="1"/>
    </xf>
    <xf numFmtId="2" fontId="38" fillId="0" borderId="1" xfId="28" applyNumberFormat="1" applyFont="1" applyFill="1" applyBorder="1" applyAlignment="1">
      <alignment horizontal="left" wrapText="1"/>
    </xf>
    <xf numFmtId="2" fontId="38" fillId="0" borderId="1" xfId="28" applyNumberFormat="1" applyFont="1" applyFill="1" applyBorder="1" applyAlignment="1">
      <alignment horizontal="center" wrapText="1"/>
    </xf>
    <xf numFmtId="0" fontId="4" fillId="0" borderId="0" xfId="0" applyFont="1" applyFill="1" applyBorder="1"/>
    <xf numFmtId="0" fontId="6" fillId="0" borderId="0" xfId="0" applyFont="1" applyFill="1" applyBorder="1"/>
    <xf numFmtId="171" fontId="38" fillId="0" borderId="1" xfId="28" applyNumberFormat="1" applyFont="1" applyFill="1" applyBorder="1" applyAlignment="1">
      <alignment horizontal="center"/>
    </xf>
    <xf numFmtId="0" fontId="38" fillId="0" borderId="1" xfId="0" applyNumberFormat="1" applyFont="1" applyFill="1" applyBorder="1" applyAlignment="1">
      <alignment horizontal="left" vertical="top" wrapText="1"/>
    </xf>
    <xf numFmtId="0" fontId="39" fillId="0" borderId="1" xfId="28" applyNumberFormat="1" applyFont="1" applyFill="1" applyBorder="1" applyAlignment="1">
      <alignment wrapText="1"/>
    </xf>
    <xf numFmtId="0" fontId="11" fillId="0" borderId="0" xfId="29" applyFont="1" applyFill="1" applyBorder="1" applyAlignment="1">
      <alignment vertical="top"/>
    </xf>
    <xf numFmtId="0" fontId="57" fillId="0" borderId="0" xfId="49" applyFont="1" applyFill="1" applyAlignment="1">
      <alignment horizontal="center" wrapText="1"/>
    </xf>
    <xf numFmtId="0" fontId="57" fillId="0" borderId="0" xfId="49" applyFont="1" applyFill="1" applyAlignment="1">
      <alignment horizontal="right" wrapText="1"/>
    </xf>
    <xf numFmtId="0" fontId="61" fillId="0" borderId="1" xfId="49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top"/>
    </xf>
    <xf numFmtId="166" fontId="39" fillId="0" borderId="1" xfId="26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 vertical="top"/>
    </xf>
    <xf numFmtId="166" fontId="4" fillId="0" borderId="0" xfId="28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/>
    </xf>
    <xf numFmtId="49" fontId="39" fillId="0" borderId="1" xfId="0" applyNumberFormat="1" applyFont="1" applyFill="1" applyBorder="1" applyAlignment="1">
      <alignment horizontal="left" wrapText="1"/>
    </xf>
    <xf numFmtId="0" fontId="57" fillId="0" borderId="0" xfId="0" applyFont="1" applyFill="1" applyAlignment="1">
      <alignment vertical="justify"/>
    </xf>
    <xf numFmtId="0" fontId="57" fillId="0" borderId="0" xfId="0" applyFont="1" applyAlignment="1">
      <alignment horizontal="justify" vertical="justify"/>
    </xf>
    <xf numFmtId="0" fontId="57" fillId="0" borderId="0" xfId="0" applyFont="1"/>
    <xf numFmtId="0" fontId="57" fillId="0" borderId="0" xfId="0" applyFont="1" applyAlignment="1">
      <alignment horizontal="left" vertical="justify"/>
    </xf>
    <xf numFmtId="0" fontId="57" fillId="0" borderId="0" xfId="0" applyFont="1" applyAlignment="1">
      <alignment horizontal="right"/>
    </xf>
    <xf numFmtId="0" fontId="69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58" fillId="0" borderId="1" xfId="0" applyFont="1" applyBorder="1" applyAlignment="1">
      <alignment horizontal="left" vertical="top"/>
    </xf>
    <xf numFmtId="0" fontId="58" fillId="0" borderId="1" xfId="0" applyFont="1" applyBorder="1" applyAlignment="1">
      <alignment horizontal="left" vertical="top" wrapText="1"/>
    </xf>
    <xf numFmtId="0" fontId="11" fillId="0" borderId="1" xfId="0" applyFont="1" applyBorder="1"/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57" fillId="0" borderId="0" xfId="0" applyFont="1" applyFill="1"/>
    <xf numFmtId="0" fontId="58" fillId="0" borderId="1" xfId="0" applyFont="1" applyFill="1" applyBorder="1" applyAlignment="1">
      <alignment horizontal="left" vertical="top"/>
    </xf>
    <xf numFmtId="0" fontId="58" fillId="0" borderId="1" xfId="0" applyFont="1" applyFill="1" applyBorder="1" applyAlignment="1">
      <alignment horizontal="left" vertical="top" wrapText="1"/>
    </xf>
    <xf numFmtId="0" fontId="71" fillId="0" borderId="0" xfId="0" applyFont="1" applyFill="1" applyAlignment="1">
      <alignment horizontal="center" wrapText="1"/>
    </xf>
    <xf numFmtId="0" fontId="57" fillId="0" borderId="1" xfId="0" applyFont="1" applyFill="1" applyBorder="1" applyAlignment="1">
      <alignment horizontal="left" vertical="top"/>
    </xf>
    <xf numFmtId="0" fontId="57" fillId="0" borderId="1" xfId="0" applyFont="1" applyFill="1" applyBorder="1" applyAlignment="1">
      <alignment horizontal="left" vertical="top" wrapText="1"/>
    </xf>
    <xf numFmtId="0" fontId="57" fillId="0" borderId="1" xfId="0" applyFont="1" applyFill="1" applyBorder="1"/>
    <xf numFmtId="0" fontId="57" fillId="0" borderId="0" xfId="0" applyFont="1" applyFill="1" applyAlignment="1">
      <alignment horizontal="justify" vertical="justify"/>
    </xf>
    <xf numFmtId="0" fontId="58" fillId="0" borderId="0" xfId="0" applyFont="1" applyFill="1" applyAlignment="1">
      <alignment horizontal="right"/>
    </xf>
    <xf numFmtId="0" fontId="72" fillId="0" borderId="0" xfId="0" applyFont="1" applyFill="1" applyAlignment="1">
      <alignment vertical="top" wrapText="1"/>
    </xf>
    <xf numFmtId="0" fontId="72" fillId="0" borderId="0" xfId="86" applyFont="1" applyFill="1" applyAlignment="1">
      <alignment horizontal="center" wrapText="1"/>
    </xf>
    <xf numFmtId="0" fontId="0" fillId="0" borderId="0" xfId="86" applyFont="1" applyFill="1"/>
    <xf numFmtId="0" fontId="11" fillId="0" borderId="0" xfId="86" applyFont="1" applyFill="1" applyAlignment="1">
      <alignment vertical="top" wrapText="1"/>
    </xf>
    <xf numFmtId="173" fontId="73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right" wrapText="1"/>
    </xf>
    <xf numFmtId="166" fontId="38" fillId="0" borderId="0" xfId="0" applyNumberFormat="1" applyFont="1" applyFill="1" applyBorder="1" applyAlignment="1">
      <alignment horizontal="right" wrapText="1"/>
    </xf>
    <xf numFmtId="49" fontId="39" fillId="0" borderId="1" xfId="28" applyNumberFormat="1" applyFont="1" applyFill="1" applyBorder="1" applyAlignment="1">
      <alignment horizontal="center" wrapText="1"/>
    </xf>
    <xf numFmtId="0" fontId="58" fillId="0" borderId="1" xfId="0" applyFont="1" applyFill="1" applyBorder="1" applyAlignment="1">
      <alignment horizontal="center" vertical="center" wrapText="1"/>
    </xf>
    <xf numFmtId="0" fontId="74" fillId="0" borderId="0" xfId="0" quotePrefix="1" applyNumberFormat="1" applyFont="1" applyFill="1" applyBorder="1" applyAlignment="1">
      <alignment horizontal="left" vertical="top" wrapText="1"/>
    </xf>
    <xf numFmtId="0" fontId="58" fillId="0" borderId="0" xfId="0" applyFont="1" applyFill="1" applyAlignment="1">
      <alignment vertical="top"/>
    </xf>
    <xf numFmtId="0" fontId="8" fillId="0" borderId="26" xfId="85" applyFont="1" applyFill="1" applyBorder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49" fontId="74" fillId="0" borderId="0" xfId="0" applyNumberFormat="1" applyFont="1" applyFill="1" applyBorder="1" applyAlignment="1">
      <alignment horizontal="left" vertical="top"/>
    </xf>
    <xf numFmtId="3" fontId="58" fillId="0" borderId="0" xfId="0" applyNumberFormat="1" applyFont="1" applyFill="1" applyAlignment="1">
      <alignment horizontal="left" vertical="top"/>
    </xf>
    <xf numFmtId="0" fontId="12" fillId="0" borderId="0" xfId="19" applyFont="1" applyFill="1" applyAlignment="1">
      <alignment horizontal="left" vertical="top"/>
    </xf>
    <xf numFmtId="0" fontId="58" fillId="0" borderId="0" xfId="0" applyFont="1" applyFill="1" applyAlignment="1">
      <alignment horizontal="left" vertical="top"/>
    </xf>
    <xf numFmtId="166" fontId="58" fillId="0" borderId="0" xfId="0" applyNumberFormat="1" applyFont="1" applyFill="1" applyAlignment="1">
      <alignment horizontal="left" vertical="top"/>
    </xf>
    <xf numFmtId="165" fontId="58" fillId="0" borderId="0" xfId="0" applyNumberFormat="1" applyFont="1" applyFill="1" applyAlignment="1">
      <alignment horizontal="left" vertical="top"/>
    </xf>
    <xf numFmtId="165" fontId="11" fillId="0" borderId="0" xfId="0" applyNumberFormat="1" applyFont="1" applyFill="1" applyAlignment="1">
      <alignment horizontal="left" vertical="top"/>
    </xf>
    <xf numFmtId="166" fontId="11" fillId="0" borderId="0" xfId="0" applyNumberFormat="1" applyFont="1" applyFill="1" applyAlignment="1">
      <alignment horizontal="left" vertical="top"/>
    </xf>
    <xf numFmtId="4" fontId="11" fillId="0" borderId="0" xfId="0" applyNumberFormat="1" applyFont="1" applyFill="1" applyAlignment="1">
      <alignment horizontal="left" vertical="top"/>
    </xf>
    <xf numFmtId="0" fontId="59" fillId="0" borderId="0" xfId="0" applyFont="1" applyFill="1" applyAlignment="1">
      <alignment vertical="top"/>
    </xf>
    <xf numFmtId="165" fontId="59" fillId="0" borderId="0" xfId="0" applyNumberFormat="1" applyFont="1" applyFill="1" applyAlignment="1">
      <alignment horizontal="left" vertical="top"/>
    </xf>
    <xf numFmtId="166" fontId="38" fillId="0" borderId="12" xfId="0" applyNumberFormat="1" applyFont="1" applyFill="1" applyBorder="1" applyAlignment="1">
      <alignment horizontal="right"/>
    </xf>
    <xf numFmtId="0" fontId="75" fillId="0" borderId="0" xfId="0" applyFont="1" applyFill="1" applyAlignment="1">
      <alignment vertical="top"/>
    </xf>
    <xf numFmtId="165" fontId="2" fillId="0" borderId="0" xfId="0" applyNumberFormat="1" applyFont="1" applyFill="1"/>
    <xf numFmtId="10" fontId="4" fillId="0" borderId="0" xfId="0" applyNumberFormat="1" applyFont="1" applyFill="1"/>
    <xf numFmtId="0" fontId="38" fillId="0" borderId="0" xfId="0" applyNumberFormat="1" applyFont="1" applyFill="1" applyBorder="1" applyAlignment="1">
      <alignment horizontal="left" wrapText="1"/>
    </xf>
    <xf numFmtId="49" fontId="38" fillId="0" borderId="0" xfId="0" applyNumberFormat="1" applyFont="1" applyFill="1" applyBorder="1" applyAlignment="1">
      <alignment horizontal="center" wrapText="1"/>
    </xf>
    <xf numFmtId="49" fontId="38" fillId="0" borderId="0" xfId="0" applyNumberFormat="1" applyFont="1" applyFill="1" applyBorder="1" applyAlignment="1" applyProtection="1">
      <alignment horizontal="center"/>
      <protection locked="0"/>
    </xf>
    <xf numFmtId="49" fontId="38" fillId="0" borderId="25" xfId="0" applyNumberFormat="1" applyFont="1" applyFill="1" applyBorder="1" applyAlignment="1">
      <alignment horizontal="center"/>
    </xf>
    <xf numFmtId="49" fontId="38" fillId="0" borderId="12" xfId="0" applyNumberFormat="1" applyFont="1" applyFill="1" applyBorder="1" applyAlignment="1">
      <alignment horizontal="left"/>
    </xf>
    <xf numFmtId="166" fontId="59" fillId="0" borderId="0" xfId="0" applyNumberFormat="1" applyFont="1" applyFill="1" applyAlignment="1">
      <alignment vertical="top"/>
    </xf>
    <xf numFmtId="165" fontId="59" fillId="0" borderId="0" xfId="0" applyNumberFormat="1" applyFont="1" applyFill="1" applyAlignment="1">
      <alignment vertical="top"/>
    </xf>
    <xf numFmtId="0" fontId="59" fillId="0" borderId="0" xfId="0" applyFont="1" applyFill="1" applyAlignment="1">
      <alignment horizontal="left" vertical="top"/>
    </xf>
    <xf numFmtId="4" fontId="6" fillId="0" borderId="0" xfId="0" applyNumberFormat="1" applyFont="1" applyFill="1"/>
    <xf numFmtId="2" fontId="39" fillId="0" borderId="1" xfId="28" applyNumberFormat="1" applyFont="1" applyFill="1" applyBorder="1" applyAlignment="1">
      <alignment horizontal="left"/>
    </xf>
    <xf numFmtId="166" fontId="49" fillId="0" borderId="1" xfId="28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 vertical="top"/>
    </xf>
    <xf numFmtId="3" fontId="11" fillId="0" borderId="0" xfId="0" applyNumberFormat="1" applyFont="1" applyFill="1" applyAlignment="1">
      <alignment horizontal="left" vertical="top"/>
    </xf>
    <xf numFmtId="165" fontId="11" fillId="0" borderId="0" xfId="0" applyNumberFormat="1" applyFont="1" applyFill="1" applyAlignment="1">
      <alignment horizontal="left" vertical="top" wrapText="1"/>
    </xf>
    <xf numFmtId="166" fontId="76" fillId="0" borderId="0" xfId="89" applyNumberFormat="1" applyFont="1" applyFill="1" applyBorder="1" applyAlignment="1">
      <alignment horizontal="right" vertical="top" wrapText="1"/>
    </xf>
    <xf numFmtId="0" fontId="11" fillId="0" borderId="0" xfId="0" applyFont="1" applyFill="1" applyAlignment="1"/>
    <xf numFmtId="0" fontId="38" fillId="0" borderId="0" xfId="0" applyFont="1" applyFill="1" applyAlignment="1"/>
    <xf numFmtId="0" fontId="39" fillId="0" borderId="0" xfId="28" applyFont="1" applyFill="1" applyBorder="1" applyAlignment="1">
      <alignment horizontal="center" wrapText="1"/>
    </xf>
    <xf numFmtId="0" fontId="39" fillId="0" borderId="1" xfId="28" applyFont="1" applyFill="1" applyBorder="1" applyAlignment="1">
      <alignment horizontal="center" vertical="center" wrapText="1"/>
    </xf>
    <xf numFmtId="0" fontId="38" fillId="0" borderId="0" xfId="0" applyFont="1" applyFill="1"/>
    <xf numFmtId="0" fontId="39" fillId="20" borderId="1" xfId="0" applyNumberFormat="1" applyFont="1" applyFill="1" applyBorder="1" applyAlignment="1">
      <alignment horizontal="left" wrapText="1"/>
    </xf>
    <xf numFmtId="49" fontId="39" fillId="20" borderId="1" xfId="0" applyNumberFormat="1" applyFont="1" applyFill="1" applyBorder="1" applyAlignment="1">
      <alignment horizontal="center" wrapText="1"/>
    </xf>
    <xf numFmtId="49" fontId="39" fillId="20" borderId="1" xfId="0" applyNumberFormat="1" applyFont="1" applyFill="1" applyBorder="1" applyAlignment="1" applyProtection="1">
      <alignment horizontal="center"/>
      <protection locked="0"/>
    </xf>
    <xf numFmtId="49" fontId="39" fillId="20" borderId="1" xfId="0" applyNumberFormat="1" applyFont="1" applyFill="1" applyBorder="1" applyAlignment="1">
      <alignment horizontal="left"/>
    </xf>
    <xf numFmtId="49" fontId="39" fillId="20" borderId="1" xfId="0" applyNumberFormat="1" applyFont="1" applyFill="1" applyBorder="1" applyAlignment="1">
      <alignment horizontal="center"/>
    </xf>
    <xf numFmtId="166" fontId="39" fillId="20" borderId="1" xfId="0" applyNumberFormat="1" applyFont="1" applyFill="1" applyBorder="1" applyAlignment="1">
      <alignment horizontal="right"/>
    </xf>
    <xf numFmtId="0" fontId="38" fillId="20" borderId="1" xfId="0" applyNumberFormat="1" applyFont="1" applyFill="1" applyBorder="1" applyAlignment="1">
      <alignment horizontal="left" wrapText="1"/>
    </xf>
    <xf numFmtId="49" fontId="38" fillId="20" borderId="1" xfId="0" applyNumberFormat="1" applyFont="1" applyFill="1" applyBorder="1" applyAlignment="1">
      <alignment horizontal="center" wrapText="1"/>
    </xf>
    <xf numFmtId="49" fontId="38" fillId="20" borderId="1" xfId="0" applyNumberFormat="1" applyFont="1" applyFill="1" applyBorder="1" applyAlignment="1" applyProtection="1">
      <alignment horizontal="center"/>
      <protection locked="0"/>
    </xf>
    <xf numFmtId="49" fontId="38" fillId="20" borderId="1" xfId="0" applyNumberFormat="1" applyFont="1" applyFill="1" applyBorder="1" applyAlignment="1">
      <alignment horizontal="left"/>
    </xf>
    <xf numFmtId="49" fontId="38" fillId="20" borderId="1" xfId="0" applyNumberFormat="1" applyFont="1" applyFill="1" applyBorder="1" applyAlignment="1">
      <alignment horizontal="center"/>
    </xf>
    <xf numFmtId="166" fontId="38" fillId="20" borderId="1" xfId="0" applyNumberFormat="1" applyFont="1" applyFill="1" applyBorder="1" applyAlignment="1">
      <alignment horizontal="right"/>
    </xf>
    <xf numFmtId="0" fontId="46" fillId="0" borderId="0" xfId="0" applyFont="1" applyFill="1" applyAlignment="1">
      <alignment horizontal="left" vertical="top"/>
    </xf>
    <xf numFmtId="165" fontId="11" fillId="0" borderId="0" xfId="0" applyNumberFormat="1" applyFont="1" applyFill="1" applyAlignment="1">
      <alignment vertical="top" wrapText="1"/>
    </xf>
    <xf numFmtId="166" fontId="58" fillId="0" borderId="0" xfId="0" applyNumberFormat="1" applyFont="1" applyFill="1" applyBorder="1" applyAlignment="1">
      <alignment horizontal="right" vertical="top" wrapText="1"/>
    </xf>
    <xf numFmtId="3" fontId="11" fillId="0" borderId="0" xfId="32" applyNumberFormat="1" applyFont="1" applyFill="1" applyBorder="1" applyAlignment="1">
      <alignment horizontal="left" vertical="top"/>
    </xf>
    <xf numFmtId="0" fontId="11" fillId="0" borderId="0" xfId="32" applyFont="1" applyFill="1" applyBorder="1" applyAlignment="1">
      <alignment vertical="center" wrapText="1"/>
    </xf>
    <xf numFmtId="0" fontId="58" fillId="0" borderId="0" xfId="0" applyFont="1" applyFill="1" applyAlignment="1">
      <alignment horizontal="left"/>
    </xf>
    <xf numFmtId="0" fontId="38" fillId="20" borderId="1" xfId="0" applyNumberFormat="1" applyFont="1" applyFill="1" applyBorder="1" applyAlignment="1">
      <alignment horizontal="justify" wrapText="1"/>
    </xf>
    <xf numFmtId="0" fontId="38" fillId="20" borderId="1" xfId="28" applyFont="1" applyFill="1" applyBorder="1" applyAlignment="1">
      <alignment horizontal="left" wrapText="1"/>
    </xf>
    <xf numFmtId="2" fontId="38" fillId="20" borderId="1" xfId="0" applyNumberFormat="1" applyFont="1" applyFill="1" applyBorder="1" applyAlignment="1">
      <alignment horizontal="left"/>
    </xf>
    <xf numFmtId="49" fontId="38" fillId="20" borderId="1" xfId="28" applyNumberFormat="1" applyFont="1" applyFill="1" applyBorder="1" applyAlignment="1">
      <alignment horizontal="center"/>
    </xf>
    <xf numFmtId="1" fontId="38" fillId="20" borderId="1" xfId="28" applyNumberFormat="1" applyFont="1" applyFill="1" applyBorder="1" applyAlignment="1">
      <alignment horizontal="center"/>
    </xf>
    <xf numFmtId="166" fontId="38" fillId="20" borderId="1" xfId="28" applyNumberFormat="1" applyFont="1" applyFill="1" applyBorder="1" applyAlignment="1">
      <alignment horizontal="center"/>
    </xf>
    <xf numFmtId="0" fontId="39" fillId="20" borderId="1" xfId="28" applyFont="1" applyFill="1" applyBorder="1" applyAlignment="1">
      <alignment horizontal="left" wrapText="1"/>
    </xf>
    <xf numFmtId="2" fontId="39" fillId="20" borderId="1" xfId="0" applyNumberFormat="1" applyFont="1" applyFill="1" applyBorder="1" applyAlignment="1">
      <alignment horizontal="left"/>
    </xf>
    <xf numFmtId="49" fontId="39" fillId="20" borderId="1" xfId="28" applyNumberFormat="1" applyFont="1" applyFill="1" applyBorder="1" applyAlignment="1">
      <alignment horizontal="center"/>
    </xf>
    <xf numFmtId="1" fontId="39" fillId="20" borderId="1" xfId="28" applyNumberFormat="1" applyFont="1" applyFill="1" applyBorder="1" applyAlignment="1">
      <alignment horizontal="center"/>
    </xf>
    <xf numFmtId="166" fontId="39" fillId="20" borderId="1" xfId="28" applyNumberFormat="1" applyFont="1" applyFill="1" applyBorder="1" applyAlignment="1">
      <alignment horizontal="center"/>
    </xf>
    <xf numFmtId="0" fontId="38" fillId="20" borderId="1" xfId="28" applyNumberFormat="1" applyFont="1" applyFill="1" applyBorder="1" applyAlignment="1">
      <alignment wrapText="1"/>
    </xf>
    <xf numFmtId="49" fontId="38" fillId="20" borderId="1" xfId="28" applyNumberFormat="1" applyFont="1" applyFill="1" applyBorder="1" applyAlignment="1">
      <alignment horizontal="center" wrapText="1"/>
    </xf>
    <xf numFmtId="49" fontId="38" fillId="20" borderId="1" xfId="28" applyNumberFormat="1" applyFont="1" applyFill="1" applyBorder="1" applyAlignment="1">
      <alignment wrapText="1"/>
    </xf>
    <xf numFmtId="0" fontId="38" fillId="20" borderId="1" xfId="0" applyFont="1" applyFill="1" applyBorder="1" applyAlignment="1">
      <alignment wrapText="1"/>
    </xf>
    <xf numFmtId="0" fontId="39" fillId="0" borderId="1" xfId="28" applyNumberFormat="1" applyFont="1" applyFill="1" applyBorder="1" applyAlignment="1">
      <alignment horizontal="center" wrapText="1"/>
    </xf>
    <xf numFmtId="0" fontId="38" fillId="20" borderId="0" xfId="0" applyFont="1" applyFill="1"/>
    <xf numFmtId="0" fontId="38" fillId="20" borderId="1" xfId="0" applyFont="1" applyFill="1" applyBorder="1"/>
    <xf numFmtId="166" fontId="39" fillId="0" borderId="11" xfId="28" applyNumberFormat="1" applyFont="1" applyFill="1" applyBorder="1" applyAlignment="1">
      <alignment horizontal="center"/>
    </xf>
    <xf numFmtId="49" fontId="38" fillId="20" borderId="1" xfId="28" applyNumberFormat="1" applyFont="1" applyFill="1" applyBorder="1" applyAlignment="1">
      <alignment horizontal="left" wrapText="1"/>
    </xf>
    <xf numFmtId="49" fontId="38" fillId="20" borderId="22" xfId="0" applyNumberFormat="1" applyFont="1" applyFill="1" applyBorder="1" applyAlignment="1">
      <alignment horizontal="center" wrapText="1"/>
    </xf>
    <xf numFmtId="166" fontId="38" fillId="20" borderId="12" xfId="0" applyNumberFormat="1" applyFont="1" applyFill="1" applyBorder="1" applyAlignment="1">
      <alignment horizontal="right"/>
    </xf>
    <xf numFmtId="49" fontId="38" fillId="20" borderId="1" xfId="0" applyNumberFormat="1" applyFont="1" applyFill="1" applyBorder="1"/>
    <xf numFmtId="0" fontId="38" fillId="0" borderId="1" xfId="28" applyNumberFormat="1" applyFont="1" applyFill="1" applyBorder="1" applyAlignment="1">
      <alignment horizontal="center" wrapText="1"/>
    </xf>
    <xf numFmtId="0" fontId="38" fillId="19" borderId="1" xfId="28" applyFont="1" applyFill="1" applyBorder="1" applyAlignment="1">
      <alignment wrapText="1"/>
    </xf>
    <xf numFmtId="49" fontId="38" fillId="19" borderId="1" xfId="28" applyNumberFormat="1" applyFont="1" applyFill="1" applyBorder="1" applyAlignment="1">
      <alignment wrapText="1"/>
    </xf>
    <xf numFmtId="49" fontId="38" fillId="19" borderId="1" xfId="28" applyNumberFormat="1" applyFont="1" applyFill="1" applyBorder="1" applyAlignment="1">
      <alignment horizontal="center"/>
    </xf>
    <xf numFmtId="166" fontId="38" fillId="19" borderId="1" xfId="28" applyNumberFormat="1" applyFont="1" applyFill="1" applyBorder="1" applyAlignment="1">
      <alignment horizontal="center"/>
    </xf>
    <xf numFmtId="166" fontId="38" fillId="19" borderId="1" xfId="0" applyNumberFormat="1" applyFont="1" applyFill="1" applyBorder="1" applyAlignment="1">
      <alignment horizontal="right"/>
    </xf>
    <xf numFmtId="49" fontId="38" fillId="0" borderId="27" xfId="0" applyNumberFormat="1" applyFont="1" applyFill="1" applyBorder="1" applyAlignment="1">
      <alignment horizontal="center" wrapText="1"/>
    </xf>
    <xf numFmtId="166" fontId="38" fillId="20" borderId="0" xfId="0" applyNumberFormat="1" applyFont="1" applyFill="1"/>
    <xf numFmtId="0" fontId="4" fillId="0" borderId="0" xfId="0" applyFont="1" applyFill="1" applyAlignment="1">
      <alignment horizontal="left"/>
    </xf>
    <xf numFmtId="0" fontId="39" fillId="19" borderId="1" xfId="0" applyNumberFormat="1" applyFont="1" applyFill="1" applyBorder="1" applyAlignment="1">
      <alignment horizontal="left" wrapText="1"/>
    </xf>
    <xf numFmtId="49" fontId="39" fillId="19" borderId="1" xfId="0" applyNumberFormat="1" applyFont="1" applyFill="1" applyBorder="1" applyAlignment="1">
      <alignment horizontal="center" wrapText="1"/>
    </xf>
    <xf numFmtId="49" fontId="39" fillId="19" borderId="1" xfId="0" applyNumberFormat="1" applyFont="1" applyFill="1" applyBorder="1" applyAlignment="1" applyProtection="1">
      <alignment horizontal="center"/>
      <protection locked="0"/>
    </xf>
    <xf numFmtId="49" fontId="39" fillId="19" borderId="1" xfId="0" applyNumberFormat="1" applyFont="1" applyFill="1" applyBorder="1" applyAlignment="1">
      <alignment horizontal="left"/>
    </xf>
    <xf numFmtId="49" fontId="39" fillId="19" borderId="1" xfId="0" applyNumberFormat="1" applyFont="1" applyFill="1" applyBorder="1" applyAlignment="1">
      <alignment horizontal="center"/>
    </xf>
    <xf numFmtId="166" fontId="39" fillId="19" borderId="1" xfId="0" applyNumberFormat="1" applyFont="1" applyFill="1" applyBorder="1" applyAlignment="1">
      <alignment horizontal="right"/>
    </xf>
    <xf numFmtId="0" fontId="38" fillId="19" borderId="1" xfId="0" applyNumberFormat="1" applyFont="1" applyFill="1" applyBorder="1" applyAlignment="1">
      <alignment horizontal="left" wrapText="1"/>
    </xf>
    <xf numFmtId="49" fontId="38" fillId="19" borderId="1" xfId="0" applyNumberFormat="1" applyFont="1" applyFill="1" applyBorder="1" applyAlignment="1">
      <alignment horizontal="center" wrapText="1"/>
    </xf>
    <xf numFmtId="49" fontId="38" fillId="19" borderId="1" xfId="0" applyNumberFormat="1" applyFont="1" applyFill="1" applyBorder="1" applyAlignment="1" applyProtection="1">
      <alignment horizontal="center"/>
      <protection locked="0"/>
    </xf>
    <xf numFmtId="49" fontId="38" fillId="19" borderId="1" xfId="0" applyNumberFormat="1" applyFont="1" applyFill="1" applyBorder="1" applyAlignment="1">
      <alignment horizontal="left"/>
    </xf>
    <xf numFmtId="49" fontId="38" fillId="19" borderId="1" xfId="0" applyNumberFormat="1" applyFont="1" applyFill="1" applyBorder="1" applyAlignment="1">
      <alignment horizontal="center"/>
    </xf>
    <xf numFmtId="0" fontId="77" fillId="20" borderId="1" xfId="0" applyFont="1" applyFill="1" applyBorder="1" applyAlignment="1">
      <alignment wrapText="1"/>
    </xf>
    <xf numFmtId="49" fontId="77" fillId="20" borderId="1" xfId="0" applyNumberFormat="1" applyFont="1" applyFill="1" applyBorder="1" applyAlignment="1">
      <alignment horizontal="center" wrapText="1"/>
    </xf>
    <xf numFmtId="49" fontId="77" fillId="20" borderId="1" xfId="0" applyNumberFormat="1" applyFont="1" applyFill="1" applyBorder="1" applyAlignment="1">
      <alignment horizontal="center"/>
    </xf>
    <xf numFmtId="49" fontId="77" fillId="20" borderId="1" xfId="0" applyNumberFormat="1" applyFont="1" applyFill="1" applyBorder="1" applyAlignment="1">
      <alignment horizontal="left"/>
    </xf>
    <xf numFmtId="166" fontId="77" fillId="20" borderId="1" xfId="0" applyNumberFormat="1" applyFont="1" applyFill="1" applyBorder="1" applyAlignment="1">
      <alignment horizontal="right"/>
    </xf>
    <xf numFmtId="166" fontId="38" fillId="21" borderId="1" xfId="0" applyNumberFormat="1" applyFont="1" applyFill="1" applyBorder="1" applyAlignment="1">
      <alignment horizontal="right"/>
    </xf>
    <xf numFmtId="0" fontId="39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0" fontId="38" fillId="0" borderId="0" xfId="0" applyFont="1" applyFill="1"/>
    <xf numFmtId="0" fontId="11" fillId="0" borderId="0" xfId="0" applyFont="1" applyFill="1" applyAlignment="1"/>
    <xf numFmtId="0" fontId="38" fillId="0" borderId="0" xfId="0" applyFont="1" applyFill="1" applyAlignment="1"/>
    <xf numFmtId="0" fontId="58" fillId="0" borderId="1" xfId="0" applyFont="1" applyFill="1" applyBorder="1" applyAlignment="1">
      <alignment horizontal="center" vertical="center" wrapText="1"/>
    </xf>
    <xf numFmtId="165" fontId="57" fillId="0" borderId="0" xfId="0" applyNumberFormat="1" applyFont="1" applyFill="1" applyBorder="1" applyAlignment="1">
      <alignment horizontal="right" vertical="top" wrapText="1"/>
    </xf>
    <xf numFmtId="166" fontId="11" fillId="0" borderId="0" xfId="0" applyNumberFormat="1" applyFont="1" applyFill="1" applyAlignment="1">
      <alignment horizontal="right" vertical="top"/>
    </xf>
    <xf numFmtId="165" fontId="11" fillId="0" borderId="0" xfId="0" applyNumberFormat="1" applyFont="1" applyFill="1" applyBorder="1" applyAlignment="1">
      <alignment horizontal="right" vertical="top" wrapText="1"/>
    </xf>
    <xf numFmtId="49" fontId="39" fillId="0" borderId="1" xfId="0" applyNumberFormat="1" applyFont="1" applyFill="1" applyBorder="1" applyAlignment="1">
      <alignment horizontal="justify" wrapText="1"/>
    </xf>
    <xf numFmtId="173" fontId="73" fillId="0" borderId="0" xfId="0" applyNumberFormat="1" applyFont="1" applyFill="1" applyAlignment="1">
      <alignment vertical="distributed" wrapText="1"/>
    </xf>
    <xf numFmtId="0" fontId="0" fillId="0" borderId="0" xfId="0" applyFont="1" applyAlignment="1">
      <alignment vertical="distributed" wrapText="1"/>
    </xf>
    <xf numFmtId="0" fontId="57" fillId="0" borderId="0" xfId="0" applyFont="1" applyAlignment="1">
      <alignment horizontal="left"/>
    </xf>
    <xf numFmtId="0" fontId="6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71" fillId="0" borderId="0" xfId="0" applyFont="1" applyFill="1" applyAlignment="1">
      <alignment horizontal="center" wrapText="1"/>
    </xf>
    <xf numFmtId="173" fontId="11" fillId="0" borderId="0" xfId="0" applyNumberFormat="1" applyFont="1" applyFill="1" applyAlignment="1">
      <alignment vertical="distributed" wrapText="1"/>
    </xf>
    <xf numFmtId="0" fontId="57" fillId="0" borderId="0" xfId="0" applyFont="1" applyAlignment="1">
      <alignment horizontal="justify" vertical="justify"/>
    </xf>
    <xf numFmtId="0" fontId="0" fillId="0" borderId="0" xfId="0" applyFont="1" applyAlignment="1">
      <alignment vertical="justify"/>
    </xf>
    <xf numFmtId="0" fontId="57" fillId="0" borderId="0" xfId="0" applyFont="1" applyAlignment="1">
      <alignment horizontal="left" vertical="justify"/>
    </xf>
    <xf numFmtId="0" fontId="57" fillId="0" borderId="0" xfId="0" applyFont="1" applyAlignment="1">
      <alignment horizontal="left" vertical="justify" wrapText="1"/>
    </xf>
    <xf numFmtId="0" fontId="39" fillId="0" borderId="0" xfId="0" applyFont="1" applyFill="1" applyAlignment="1">
      <alignment horizontal="center" wrapText="1"/>
    </xf>
    <xf numFmtId="0" fontId="58" fillId="0" borderId="0" xfId="19" applyFont="1" applyFill="1" applyAlignment="1">
      <alignment horizontal="center" vertical="top"/>
    </xf>
    <xf numFmtId="0" fontId="58" fillId="0" borderId="24" xfId="19" applyFont="1" applyFill="1" applyBorder="1" applyAlignment="1">
      <alignment horizontal="center" vertical="top"/>
    </xf>
    <xf numFmtId="0" fontId="1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9" fillId="0" borderId="0" xfId="0" applyFont="1" applyFill="1" applyAlignment="1">
      <alignment horizontal="center" vertical="center" wrapText="1"/>
    </xf>
    <xf numFmtId="0" fontId="38" fillId="0" borderId="0" xfId="0" applyFont="1" applyFill="1"/>
    <xf numFmtId="0" fontId="11" fillId="0" borderId="0" xfId="0" applyFont="1" applyFill="1" applyAlignment="1"/>
    <xf numFmtId="0" fontId="0" fillId="0" borderId="0" xfId="0" applyFont="1" applyFill="1" applyAlignment="1"/>
    <xf numFmtId="0" fontId="38" fillId="0" borderId="0" xfId="0" applyFont="1" applyFill="1" applyAlignment="1"/>
    <xf numFmtId="0" fontId="38" fillId="0" borderId="1" xfId="28" applyFont="1" applyFill="1" applyBorder="1" applyAlignment="1">
      <alignment horizontal="center"/>
    </xf>
    <xf numFmtId="0" fontId="39" fillId="0" borderId="1" xfId="28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9" fillId="0" borderId="0" xfId="28" applyFont="1" applyFill="1" applyBorder="1" applyAlignment="1">
      <alignment horizontal="center" wrapText="1"/>
    </xf>
    <xf numFmtId="0" fontId="0" fillId="0" borderId="0" xfId="0" applyFill="1" applyAlignment="1"/>
    <xf numFmtId="0" fontId="58" fillId="0" borderId="0" xfId="0" applyFont="1" applyFill="1" applyAlignment="1">
      <alignment horizontal="center"/>
    </xf>
    <xf numFmtId="0" fontId="0" fillId="0" borderId="0" xfId="0" applyAlignment="1"/>
    <xf numFmtId="0" fontId="58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2" fontId="58" fillId="0" borderId="1" xfId="0" applyNumberFormat="1" applyFont="1" applyFill="1" applyBorder="1" applyAlignment="1"/>
    <xf numFmtId="0" fontId="0" fillId="0" borderId="1" xfId="0" applyBorder="1" applyAlignment="1"/>
    <xf numFmtId="0" fontId="58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8" fillId="0" borderId="1" xfId="0" applyFont="1" applyFill="1" applyBorder="1" applyAlignment="1"/>
    <xf numFmtId="172" fontId="11" fillId="0" borderId="1" xfId="0" applyNumberFormat="1" applyFont="1" applyFill="1" applyBorder="1" applyAlignment="1">
      <alignment horizontal="center" vertical="center"/>
    </xf>
    <xf numFmtId="0" fontId="61" fillId="0" borderId="0" xfId="49" applyFont="1" applyFill="1" applyAlignment="1">
      <alignment horizontal="center" vertical="center" wrapText="1"/>
    </xf>
    <xf numFmtId="0" fontId="57" fillId="0" borderId="0" xfId="49" applyFont="1" applyFill="1" applyAlignment="1">
      <alignment horizontal="center" wrapText="1"/>
    </xf>
    <xf numFmtId="0" fontId="57" fillId="0" borderId="0" xfId="49" applyFont="1" applyFill="1" applyAlignment="1">
      <alignment horizontal="right" wrapText="1"/>
    </xf>
    <xf numFmtId="0" fontId="57" fillId="0" borderId="1" xfId="49" applyFont="1" applyFill="1" applyBorder="1" applyAlignment="1">
      <alignment horizontal="justify" wrapText="1"/>
    </xf>
    <xf numFmtId="0" fontId="61" fillId="0" borderId="0" xfId="49" applyFont="1" applyFill="1" applyAlignment="1">
      <alignment horizontal="center" wrapText="1"/>
    </xf>
    <xf numFmtId="0" fontId="61" fillId="0" borderId="1" xfId="49" applyFont="1" applyFill="1" applyBorder="1" applyAlignment="1">
      <alignment horizontal="justify" wrapText="1"/>
    </xf>
    <xf numFmtId="0" fontId="61" fillId="0" borderId="1" xfId="49" applyFont="1" applyFill="1" applyBorder="1" applyAlignment="1">
      <alignment horizontal="center" vertical="center" wrapText="1"/>
    </xf>
    <xf numFmtId="0" fontId="61" fillId="0" borderId="1" xfId="49" applyFont="1" applyFill="1" applyBorder="1" applyAlignment="1">
      <alignment horizontal="left" wrapText="1"/>
    </xf>
    <xf numFmtId="0" fontId="57" fillId="0" borderId="1" xfId="49" applyFont="1" applyFill="1" applyBorder="1" applyAlignment="1">
      <alignment wrapText="1"/>
    </xf>
    <xf numFmtId="0" fontId="57" fillId="0" borderId="1" xfId="83" applyFont="1" applyFill="1" applyBorder="1" applyAlignment="1">
      <alignment horizontal="left" wrapText="1"/>
    </xf>
    <xf numFmtId="0" fontId="57" fillId="0" borderId="1" xfId="83" applyFont="1" applyFill="1" applyBorder="1" applyAlignment="1">
      <alignment wrapText="1"/>
    </xf>
    <xf numFmtId="0" fontId="61" fillId="0" borderId="25" xfId="49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</cellXfs>
  <cellStyles count="90">
    <cellStyle name="br" xfId="60"/>
    <cellStyle name="col" xfId="61"/>
    <cellStyle name="style0" xfId="62"/>
    <cellStyle name="td" xfId="63"/>
    <cellStyle name="tr" xfId="64"/>
    <cellStyle name="xl21" xfId="65"/>
    <cellStyle name="xl22" xfId="66"/>
    <cellStyle name="xl23" xfId="67"/>
    <cellStyle name="xl24" xfId="68"/>
    <cellStyle name="xl25" xfId="46"/>
    <cellStyle name="xl25 2" xfId="69"/>
    <cellStyle name="xl26" xfId="70"/>
    <cellStyle name="xl27" xfId="47"/>
    <cellStyle name="xl27 2" xfId="71"/>
    <cellStyle name="xl28" xfId="72"/>
    <cellStyle name="xl29" xfId="48"/>
    <cellStyle name="xl29 2" xfId="73"/>
    <cellStyle name="xl30" xfId="74"/>
    <cellStyle name="xl31" xfId="75"/>
    <cellStyle name="xl32" xfId="76"/>
    <cellStyle name="xl33" xfId="77"/>
    <cellStyle name="xl34" xfId="33"/>
    <cellStyle name="xl34 2" xfId="35"/>
    <cellStyle name="xl34 3" xfId="78"/>
    <cellStyle name="xl35" xfId="36"/>
    <cellStyle name="xl36" xfId="79"/>
    <cellStyle name="xl37" xfId="80"/>
    <cellStyle name="xl38" xfId="81"/>
    <cellStyle name="xl39" xfId="82"/>
    <cellStyle name="xl44" xfId="37"/>
    <cellStyle name="xl52" xfId="34"/>
    <cellStyle name="xl54" xfId="38"/>
    <cellStyle name="xl56" xfId="30"/>
    <cellStyle name="xl57" xfId="39"/>
    <cellStyle name="xl61" xfId="40"/>
    <cellStyle name="xl76" xfId="41"/>
    <cellStyle name="xl80" xfId="42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8"/>
    <cellStyle name="Обычный 2 2 2" xfId="52"/>
    <cellStyle name="Обычный 2 3" xfId="53"/>
    <cellStyle name="Обычный 2 4" xfId="54"/>
    <cellStyle name="Обычный 2 5" xfId="51"/>
    <cellStyle name="Обычный 3" xfId="19"/>
    <cellStyle name="Обычный 3 2" xfId="55"/>
    <cellStyle name="Обычный 4" xfId="49"/>
    <cellStyle name="Обычный 4 2" xfId="56"/>
    <cellStyle name="Обычный 4 3" xfId="83"/>
    <cellStyle name="Обычный 5" xfId="50"/>
    <cellStyle name="Обычный 6" xfId="84"/>
    <cellStyle name="Обычный_г.Анадырь ПРОГНОЗ на 2008 г по доходам с посел" xfId="29"/>
    <cellStyle name="Обычный_ПРОГНОЗ на 2008 г по доходам с посел 2" xfId="32"/>
    <cellStyle name="Обычный_Проект окружного бюджета на 2007-2" xfId="86"/>
    <cellStyle name="Плохой" xfId="20" builtinId="27" customBuiltin="1"/>
    <cellStyle name="Пояснение" xfId="21" builtinId="53" customBuiltin="1"/>
    <cellStyle name="Примечание 2" xfId="22"/>
    <cellStyle name="Процентный 2" xfId="23"/>
    <cellStyle name="Процентный 2 2" xfId="87"/>
    <cellStyle name="Связанная ячейка" xfId="24" builtinId="24" customBuiltin="1"/>
    <cellStyle name="Стиль 1" xfId="85"/>
    <cellStyle name="Текст предупреждения" xfId="25" builtinId="11" customBuiltin="1"/>
    <cellStyle name="Финансовый 2" xfId="26"/>
    <cellStyle name="Финансовый 2 2" xfId="43"/>
    <cellStyle name="Финансовый 2 2 2" xfId="89"/>
    <cellStyle name="Финансовый 2 3" xfId="58"/>
    <cellStyle name="Финансовый 2 4" xfId="88"/>
    <cellStyle name="Финансовый 3" xfId="31"/>
    <cellStyle name="Финансовый 4" xfId="44"/>
    <cellStyle name="Финансовый 4 2" xfId="59"/>
    <cellStyle name="Финансовый 5" xfId="45"/>
    <cellStyle name="Финансовый 6" xfId="57"/>
    <cellStyle name="Хороший" xfId="27" builtinId="26" customBuiltin="1"/>
  </cellStyles>
  <dxfs count="0"/>
  <tableStyles count="0" defaultTableStyle="TableStyleMedium9" defaultPivotStyle="PivotStyleLight16"/>
  <colors>
    <mruColors>
      <color rgb="FFFF9999"/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view="pageBreakPreview" topLeftCell="A37" zoomScaleNormal="100" zoomScaleSheetLayoutView="100" workbookViewId="0">
      <selection activeCell="D41" sqref="D41"/>
    </sheetView>
  </sheetViews>
  <sheetFormatPr defaultRowHeight="12.75" x14ac:dyDescent="0.2"/>
  <cols>
    <col min="1" max="1" width="26.28515625" style="333" customWidth="1"/>
    <col min="2" max="2" width="44.140625" style="334" customWidth="1"/>
    <col min="3" max="3" width="23.7109375" style="335" customWidth="1"/>
    <col min="4" max="4" width="30" style="335" customWidth="1"/>
    <col min="5" max="256" width="9.140625" style="335"/>
    <col min="257" max="257" width="26.28515625" style="335" customWidth="1"/>
    <col min="258" max="258" width="44.140625" style="335" customWidth="1"/>
    <col min="259" max="259" width="23.7109375" style="335" customWidth="1"/>
    <col min="260" max="260" width="30" style="335" customWidth="1"/>
    <col min="261" max="512" width="9.140625" style="335"/>
    <col min="513" max="513" width="26.28515625" style="335" customWidth="1"/>
    <col min="514" max="514" width="44.140625" style="335" customWidth="1"/>
    <col min="515" max="515" width="23.7109375" style="335" customWidth="1"/>
    <col min="516" max="516" width="30" style="335" customWidth="1"/>
    <col min="517" max="768" width="9.140625" style="335"/>
    <col min="769" max="769" width="26.28515625" style="335" customWidth="1"/>
    <col min="770" max="770" width="44.140625" style="335" customWidth="1"/>
    <col min="771" max="771" width="23.7109375" style="335" customWidth="1"/>
    <col min="772" max="772" width="30" style="335" customWidth="1"/>
    <col min="773" max="1024" width="9.140625" style="335"/>
    <col min="1025" max="1025" width="26.28515625" style="335" customWidth="1"/>
    <col min="1026" max="1026" width="44.140625" style="335" customWidth="1"/>
    <col min="1027" max="1027" width="23.7109375" style="335" customWidth="1"/>
    <col min="1028" max="1028" width="30" style="335" customWidth="1"/>
    <col min="1029" max="1280" width="9.140625" style="335"/>
    <col min="1281" max="1281" width="26.28515625" style="335" customWidth="1"/>
    <col min="1282" max="1282" width="44.140625" style="335" customWidth="1"/>
    <col min="1283" max="1283" width="23.7109375" style="335" customWidth="1"/>
    <col min="1284" max="1284" width="30" style="335" customWidth="1"/>
    <col min="1285" max="1536" width="9.140625" style="335"/>
    <col min="1537" max="1537" width="26.28515625" style="335" customWidth="1"/>
    <col min="1538" max="1538" width="44.140625" style="335" customWidth="1"/>
    <col min="1539" max="1539" width="23.7109375" style="335" customWidth="1"/>
    <col min="1540" max="1540" width="30" style="335" customWidth="1"/>
    <col min="1541" max="1792" width="9.140625" style="335"/>
    <col min="1793" max="1793" width="26.28515625" style="335" customWidth="1"/>
    <col min="1794" max="1794" width="44.140625" style="335" customWidth="1"/>
    <col min="1795" max="1795" width="23.7109375" style="335" customWidth="1"/>
    <col min="1796" max="1796" width="30" style="335" customWidth="1"/>
    <col min="1797" max="2048" width="9.140625" style="335"/>
    <col min="2049" max="2049" width="26.28515625" style="335" customWidth="1"/>
    <col min="2050" max="2050" width="44.140625" style="335" customWidth="1"/>
    <col min="2051" max="2051" width="23.7109375" style="335" customWidth="1"/>
    <col min="2052" max="2052" width="30" style="335" customWidth="1"/>
    <col min="2053" max="2304" width="9.140625" style="335"/>
    <col min="2305" max="2305" width="26.28515625" style="335" customWidth="1"/>
    <col min="2306" max="2306" width="44.140625" style="335" customWidth="1"/>
    <col min="2307" max="2307" width="23.7109375" style="335" customWidth="1"/>
    <col min="2308" max="2308" width="30" style="335" customWidth="1"/>
    <col min="2309" max="2560" width="9.140625" style="335"/>
    <col min="2561" max="2561" width="26.28515625" style="335" customWidth="1"/>
    <col min="2562" max="2562" width="44.140625" style="335" customWidth="1"/>
    <col min="2563" max="2563" width="23.7109375" style="335" customWidth="1"/>
    <col min="2564" max="2564" width="30" style="335" customWidth="1"/>
    <col min="2565" max="2816" width="9.140625" style="335"/>
    <col min="2817" max="2817" width="26.28515625" style="335" customWidth="1"/>
    <col min="2818" max="2818" width="44.140625" style="335" customWidth="1"/>
    <col min="2819" max="2819" width="23.7109375" style="335" customWidth="1"/>
    <col min="2820" max="2820" width="30" style="335" customWidth="1"/>
    <col min="2821" max="3072" width="9.140625" style="335"/>
    <col min="3073" max="3073" width="26.28515625" style="335" customWidth="1"/>
    <col min="3074" max="3074" width="44.140625" style="335" customWidth="1"/>
    <col min="3075" max="3075" width="23.7109375" style="335" customWidth="1"/>
    <col min="3076" max="3076" width="30" style="335" customWidth="1"/>
    <col min="3077" max="3328" width="9.140625" style="335"/>
    <col min="3329" max="3329" width="26.28515625" style="335" customWidth="1"/>
    <col min="3330" max="3330" width="44.140625" style="335" customWidth="1"/>
    <col min="3331" max="3331" width="23.7109375" style="335" customWidth="1"/>
    <col min="3332" max="3332" width="30" style="335" customWidth="1"/>
    <col min="3333" max="3584" width="9.140625" style="335"/>
    <col min="3585" max="3585" width="26.28515625" style="335" customWidth="1"/>
    <col min="3586" max="3586" width="44.140625" style="335" customWidth="1"/>
    <col min="3587" max="3587" width="23.7109375" style="335" customWidth="1"/>
    <col min="3588" max="3588" width="30" style="335" customWidth="1"/>
    <col min="3589" max="3840" width="9.140625" style="335"/>
    <col min="3841" max="3841" width="26.28515625" style="335" customWidth="1"/>
    <col min="3842" max="3842" width="44.140625" style="335" customWidth="1"/>
    <col min="3843" max="3843" width="23.7109375" style="335" customWidth="1"/>
    <col min="3844" max="3844" width="30" style="335" customWidth="1"/>
    <col min="3845" max="4096" width="9.140625" style="335"/>
    <col min="4097" max="4097" width="26.28515625" style="335" customWidth="1"/>
    <col min="4098" max="4098" width="44.140625" style="335" customWidth="1"/>
    <col min="4099" max="4099" width="23.7109375" style="335" customWidth="1"/>
    <col min="4100" max="4100" width="30" style="335" customWidth="1"/>
    <col min="4101" max="4352" width="9.140625" style="335"/>
    <col min="4353" max="4353" width="26.28515625" style="335" customWidth="1"/>
    <col min="4354" max="4354" width="44.140625" style="335" customWidth="1"/>
    <col min="4355" max="4355" width="23.7109375" style="335" customWidth="1"/>
    <col min="4356" max="4356" width="30" style="335" customWidth="1"/>
    <col min="4357" max="4608" width="9.140625" style="335"/>
    <col min="4609" max="4609" width="26.28515625" style="335" customWidth="1"/>
    <col min="4610" max="4610" width="44.140625" style="335" customWidth="1"/>
    <col min="4611" max="4611" width="23.7109375" style="335" customWidth="1"/>
    <col min="4612" max="4612" width="30" style="335" customWidth="1"/>
    <col min="4613" max="4864" width="9.140625" style="335"/>
    <col min="4865" max="4865" width="26.28515625" style="335" customWidth="1"/>
    <col min="4866" max="4866" width="44.140625" style="335" customWidth="1"/>
    <col min="4867" max="4867" width="23.7109375" style="335" customWidth="1"/>
    <col min="4868" max="4868" width="30" style="335" customWidth="1"/>
    <col min="4869" max="5120" width="9.140625" style="335"/>
    <col min="5121" max="5121" width="26.28515625" style="335" customWidth="1"/>
    <col min="5122" max="5122" width="44.140625" style="335" customWidth="1"/>
    <col min="5123" max="5123" width="23.7109375" style="335" customWidth="1"/>
    <col min="5124" max="5124" width="30" style="335" customWidth="1"/>
    <col min="5125" max="5376" width="9.140625" style="335"/>
    <col min="5377" max="5377" width="26.28515625" style="335" customWidth="1"/>
    <col min="5378" max="5378" width="44.140625" style="335" customWidth="1"/>
    <col min="5379" max="5379" width="23.7109375" style="335" customWidth="1"/>
    <col min="5380" max="5380" width="30" style="335" customWidth="1"/>
    <col min="5381" max="5632" width="9.140625" style="335"/>
    <col min="5633" max="5633" width="26.28515625" style="335" customWidth="1"/>
    <col min="5634" max="5634" width="44.140625" style="335" customWidth="1"/>
    <col min="5635" max="5635" width="23.7109375" style="335" customWidth="1"/>
    <col min="5636" max="5636" width="30" style="335" customWidth="1"/>
    <col min="5637" max="5888" width="9.140625" style="335"/>
    <col min="5889" max="5889" width="26.28515625" style="335" customWidth="1"/>
    <col min="5890" max="5890" width="44.140625" style="335" customWidth="1"/>
    <col min="5891" max="5891" width="23.7109375" style="335" customWidth="1"/>
    <col min="5892" max="5892" width="30" style="335" customWidth="1"/>
    <col min="5893" max="6144" width="9.140625" style="335"/>
    <col min="6145" max="6145" width="26.28515625" style="335" customWidth="1"/>
    <col min="6146" max="6146" width="44.140625" style="335" customWidth="1"/>
    <col min="6147" max="6147" width="23.7109375" style="335" customWidth="1"/>
    <col min="6148" max="6148" width="30" style="335" customWidth="1"/>
    <col min="6149" max="6400" width="9.140625" style="335"/>
    <col min="6401" max="6401" width="26.28515625" style="335" customWidth="1"/>
    <col min="6402" max="6402" width="44.140625" style="335" customWidth="1"/>
    <col min="6403" max="6403" width="23.7109375" style="335" customWidth="1"/>
    <col min="6404" max="6404" width="30" style="335" customWidth="1"/>
    <col min="6405" max="6656" width="9.140625" style="335"/>
    <col min="6657" max="6657" width="26.28515625" style="335" customWidth="1"/>
    <col min="6658" max="6658" width="44.140625" style="335" customWidth="1"/>
    <col min="6659" max="6659" width="23.7109375" style="335" customWidth="1"/>
    <col min="6660" max="6660" width="30" style="335" customWidth="1"/>
    <col min="6661" max="6912" width="9.140625" style="335"/>
    <col min="6913" max="6913" width="26.28515625" style="335" customWidth="1"/>
    <col min="6914" max="6914" width="44.140625" style="335" customWidth="1"/>
    <col min="6915" max="6915" width="23.7109375" style="335" customWidth="1"/>
    <col min="6916" max="6916" width="30" style="335" customWidth="1"/>
    <col min="6917" max="7168" width="9.140625" style="335"/>
    <col min="7169" max="7169" width="26.28515625" style="335" customWidth="1"/>
    <col min="7170" max="7170" width="44.140625" style="335" customWidth="1"/>
    <col min="7171" max="7171" width="23.7109375" style="335" customWidth="1"/>
    <col min="7172" max="7172" width="30" style="335" customWidth="1"/>
    <col min="7173" max="7424" width="9.140625" style="335"/>
    <col min="7425" max="7425" width="26.28515625" style="335" customWidth="1"/>
    <col min="7426" max="7426" width="44.140625" style="335" customWidth="1"/>
    <col min="7427" max="7427" width="23.7109375" style="335" customWidth="1"/>
    <col min="7428" max="7428" width="30" style="335" customWidth="1"/>
    <col min="7429" max="7680" width="9.140625" style="335"/>
    <col min="7681" max="7681" width="26.28515625" style="335" customWidth="1"/>
    <col min="7682" max="7682" width="44.140625" style="335" customWidth="1"/>
    <col min="7683" max="7683" width="23.7109375" style="335" customWidth="1"/>
    <col min="7684" max="7684" width="30" style="335" customWidth="1"/>
    <col min="7685" max="7936" width="9.140625" style="335"/>
    <col min="7937" max="7937" width="26.28515625" style="335" customWidth="1"/>
    <col min="7938" max="7938" width="44.140625" style="335" customWidth="1"/>
    <col min="7939" max="7939" width="23.7109375" style="335" customWidth="1"/>
    <col min="7940" max="7940" width="30" style="335" customWidth="1"/>
    <col min="7941" max="8192" width="9.140625" style="335"/>
    <col min="8193" max="8193" width="26.28515625" style="335" customWidth="1"/>
    <col min="8194" max="8194" width="44.140625" style="335" customWidth="1"/>
    <col min="8195" max="8195" width="23.7109375" style="335" customWidth="1"/>
    <col min="8196" max="8196" width="30" style="335" customWidth="1"/>
    <col min="8197" max="8448" width="9.140625" style="335"/>
    <col min="8449" max="8449" width="26.28515625" style="335" customWidth="1"/>
    <col min="8450" max="8450" width="44.140625" style="335" customWidth="1"/>
    <col min="8451" max="8451" width="23.7109375" style="335" customWidth="1"/>
    <col min="8452" max="8452" width="30" style="335" customWidth="1"/>
    <col min="8453" max="8704" width="9.140625" style="335"/>
    <col min="8705" max="8705" width="26.28515625" style="335" customWidth="1"/>
    <col min="8706" max="8706" width="44.140625" style="335" customWidth="1"/>
    <col min="8707" max="8707" width="23.7109375" style="335" customWidth="1"/>
    <col min="8708" max="8708" width="30" style="335" customWidth="1"/>
    <col min="8709" max="8960" width="9.140625" style="335"/>
    <col min="8961" max="8961" width="26.28515625" style="335" customWidth="1"/>
    <col min="8962" max="8962" width="44.140625" style="335" customWidth="1"/>
    <col min="8963" max="8963" width="23.7109375" style="335" customWidth="1"/>
    <col min="8964" max="8964" width="30" style="335" customWidth="1"/>
    <col min="8965" max="9216" width="9.140625" style="335"/>
    <col min="9217" max="9217" width="26.28515625" style="335" customWidth="1"/>
    <col min="9218" max="9218" width="44.140625" style="335" customWidth="1"/>
    <col min="9219" max="9219" width="23.7109375" style="335" customWidth="1"/>
    <col min="9220" max="9220" width="30" style="335" customWidth="1"/>
    <col min="9221" max="9472" width="9.140625" style="335"/>
    <col min="9473" max="9473" width="26.28515625" style="335" customWidth="1"/>
    <col min="9474" max="9474" width="44.140625" style="335" customWidth="1"/>
    <col min="9475" max="9475" width="23.7109375" style="335" customWidth="1"/>
    <col min="9476" max="9476" width="30" style="335" customWidth="1"/>
    <col min="9477" max="9728" width="9.140625" style="335"/>
    <col min="9729" max="9729" width="26.28515625" style="335" customWidth="1"/>
    <col min="9730" max="9730" width="44.140625" style="335" customWidth="1"/>
    <col min="9731" max="9731" width="23.7109375" style="335" customWidth="1"/>
    <col min="9732" max="9732" width="30" style="335" customWidth="1"/>
    <col min="9733" max="9984" width="9.140625" style="335"/>
    <col min="9985" max="9985" width="26.28515625" style="335" customWidth="1"/>
    <col min="9986" max="9986" width="44.140625" style="335" customWidth="1"/>
    <col min="9987" max="9987" width="23.7109375" style="335" customWidth="1"/>
    <col min="9988" max="9988" width="30" style="335" customWidth="1"/>
    <col min="9989" max="10240" width="9.140625" style="335"/>
    <col min="10241" max="10241" width="26.28515625" style="335" customWidth="1"/>
    <col min="10242" max="10242" width="44.140625" style="335" customWidth="1"/>
    <col min="10243" max="10243" width="23.7109375" style="335" customWidth="1"/>
    <col min="10244" max="10244" width="30" style="335" customWidth="1"/>
    <col min="10245" max="10496" width="9.140625" style="335"/>
    <col min="10497" max="10497" width="26.28515625" style="335" customWidth="1"/>
    <col min="10498" max="10498" width="44.140625" style="335" customWidth="1"/>
    <col min="10499" max="10499" width="23.7109375" style="335" customWidth="1"/>
    <col min="10500" max="10500" width="30" style="335" customWidth="1"/>
    <col min="10501" max="10752" width="9.140625" style="335"/>
    <col min="10753" max="10753" width="26.28515625" style="335" customWidth="1"/>
    <col min="10754" max="10754" width="44.140625" style="335" customWidth="1"/>
    <col min="10755" max="10755" width="23.7109375" style="335" customWidth="1"/>
    <col min="10756" max="10756" width="30" style="335" customWidth="1"/>
    <col min="10757" max="11008" width="9.140625" style="335"/>
    <col min="11009" max="11009" width="26.28515625" style="335" customWidth="1"/>
    <col min="11010" max="11010" width="44.140625" style="335" customWidth="1"/>
    <col min="11011" max="11011" width="23.7109375" style="335" customWidth="1"/>
    <col min="11012" max="11012" width="30" style="335" customWidth="1"/>
    <col min="11013" max="11264" width="9.140625" style="335"/>
    <col min="11265" max="11265" width="26.28515625" style="335" customWidth="1"/>
    <col min="11266" max="11266" width="44.140625" style="335" customWidth="1"/>
    <col min="11267" max="11267" width="23.7109375" style="335" customWidth="1"/>
    <col min="11268" max="11268" width="30" style="335" customWidth="1"/>
    <col min="11269" max="11520" width="9.140625" style="335"/>
    <col min="11521" max="11521" width="26.28515625" style="335" customWidth="1"/>
    <col min="11522" max="11522" width="44.140625" style="335" customWidth="1"/>
    <col min="11523" max="11523" width="23.7109375" style="335" customWidth="1"/>
    <col min="11524" max="11524" width="30" style="335" customWidth="1"/>
    <col min="11525" max="11776" width="9.140625" style="335"/>
    <col min="11777" max="11777" width="26.28515625" style="335" customWidth="1"/>
    <col min="11778" max="11778" width="44.140625" style="335" customWidth="1"/>
    <col min="11779" max="11779" width="23.7109375" style="335" customWidth="1"/>
    <col min="11780" max="11780" width="30" style="335" customWidth="1"/>
    <col min="11781" max="12032" width="9.140625" style="335"/>
    <col min="12033" max="12033" width="26.28515625" style="335" customWidth="1"/>
    <col min="12034" max="12034" width="44.140625" style="335" customWidth="1"/>
    <col min="12035" max="12035" width="23.7109375" style="335" customWidth="1"/>
    <col min="12036" max="12036" width="30" style="335" customWidth="1"/>
    <col min="12037" max="12288" width="9.140625" style="335"/>
    <col min="12289" max="12289" width="26.28515625" style="335" customWidth="1"/>
    <col min="12290" max="12290" width="44.140625" style="335" customWidth="1"/>
    <col min="12291" max="12291" width="23.7109375" style="335" customWidth="1"/>
    <col min="12292" max="12292" width="30" style="335" customWidth="1"/>
    <col min="12293" max="12544" width="9.140625" style="335"/>
    <col min="12545" max="12545" width="26.28515625" style="335" customWidth="1"/>
    <col min="12546" max="12546" width="44.140625" style="335" customWidth="1"/>
    <col min="12547" max="12547" width="23.7109375" style="335" customWidth="1"/>
    <col min="12548" max="12548" width="30" style="335" customWidth="1"/>
    <col min="12549" max="12800" width="9.140625" style="335"/>
    <col min="12801" max="12801" width="26.28515625" style="335" customWidth="1"/>
    <col min="12802" max="12802" width="44.140625" style="335" customWidth="1"/>
    <col min="12803" max="12803" width="23.7109375" style="335" customWidth="1"/>
    <col min="12804" max="12804" width="30" style="335" customWidth="1"/>
    <col min="12805" max="13056" width="9.140625" style="335"/>
    <col min="13057" max="13057" width="26.28515625" style="335" customWidth="1"/>
    <col min="13058" max="13058" width="44.140625" style="335" customWidth="1"/>
    <col min="13059" max="13059" width="23.7109375" style="335" customWidth="1"/>
    <col min="13060" max="13060" width="30" style="335" customWidth="1"/>
    <col min="13061" max="13312" width="9.140625" style="335"/>
    <col min="13313" max="13313" width="26.28515625" style="335" customWidth="1"/>
    <col min="13314" max="13314" width="44.140625" style="335" customWidth="1"/>
    <col min="13315" max="13315" width="23.7109375" style="335" customWidth="1"/>
    <col min="13316" max="13316" width="30" style="335" customWidth="1"/>
    <col min="13317" max="13568" width="9.140625" style="335"/>
    <col min="13569" max="13569" width="26.28515625" style="335" customWidth="1"/>
    <col min="13570" max="13570" width="44.140625" style="335" customWidth="1"/>
    <col min="13571" max="13571" width="23.7109375" style="335" customWidth="1"/>
    <col min="13572" max="13572" width="30" style="335" customWidth="1"/>
    <col min="13573" max="13824" width="9.140625" style="335"/>
    <col min="13825" max="13825" width="26.28515625" style="335" customWidth="1"/>
    <col min="13826" max="13826" width="44.140625" style="335" customWidth="1"/>
    <col min="13827" max="13827" width="23.7109375" style="335" customWidth="1"/>
    <col min="13828" max="13828" width="30" style="335" customWidth="1"/>
    <col min="13829" max="14080" width="9.140625" style="335"/>
    <col min="14081" max="14081" width="26.28515625" style="335" customWidth="1"/>
    <col min="14082" max="14082" width="44.140625" style="335" customWidth="1"/>
    <col min="14083" max="14083" width="23.7109375" style="335" customWidth="1"/>
    <col min="14084" max="14084" width="30" style="335" customWidth="1"/>
    <col min="14085" max="14336" width="9.140625" style="335"/>
    <col min="14337" max="14337" width="26.28515625" style="335" customWidth="1"/>
    <col min="14338" max="14338" width="44.140625" style="335" customWidth="1"/>
    <col min="14339" max="14339" width="23.7109375" style="335" customWidth="1"/>
    <col min="14340" max="14340" width="30" style="335" customWidth="1"/>
    <col min="14341" max="14592" width="9.140625" style="335"/>
    <col min="14593" max="14593" width="26.28515625" style="335" customWidth="1"/>
    <col min="14594" max="14594" width="44.140625" style="335" customWidth="1"/>
    <col min="14595" max="14595" width="23.7109375" style="335" customWidth="1"/>
    <col min="14596" max="14596" width="30" style="335" customWidth="1"/>
    <col min="14597" max="14848" width="9.140625" style="335"/>
    <col min="14849" max="14849" width="26.28515625" style="335" customWidth="1"/>
    <col min="14850" max="14850" width="44.140625" style="335" customWidth="1"/>
    <col min="14851" max="14851" width="23.7109375" style="335" customWidth="1"/>
    <col min="14852" max="14852" width="30" style="335" customWidth="1"/>
    <col min="14853" max="15104" width="9.140625" style="335"/>
    <col min="15105" max="15105" width="26.28515625" style="335" customWidth="1"/>
    <col min="15106" max="15106" width="44.140625" style="335" customWidth="1"/>
    <col min="15107" max="15107" width="23.7109375" style="335" customWidth="1"/>
    <col min="15108" max="15108" width="30" style="335" customWidth="1"/>
    <col min="15109" max="15360" width="9.140625" style="335"/>
    <col min="15361" max="15361" width="26.28515625" style="335" customWidth="1"/>
    <col min="15362" max="15362" width="44.140625" style="335" customWidth="1"/>
    <col min="15363" max="15363" width="23.7109375" style="335" customWidth="1"/>
    <col min="15364" max="15364" width="30" style="335" customWidth="1"/>
    <col min="15365" max="15616" width="9.140625" style="335"/>
    <col min="15617" max="15617" width="26.28515625" style="335" customWidth="1"/>
    <col min="15618" max="15618" width="44.140625" style="335" customWidth="1"/>
    <col min="15619" max="15619" width="23.7109375" style="335" customWidth="1"/>
    <col min="15620" max="15620" width="30" style="335" customWidth="1"/>
    <col min="15621" max="15872" width="9.140625" style="335"/>
    <col min="15873" max="15873" width="26.28515625" style="335" customWidth="1"/>
    <col min="15874" max="15874" width="44.140625" style="335" customWidth="1"/>
    <col min="15875" max="15875" width="23.7109375" style="335" customWidth="1"/>
    <col min="15876" max="15876" width="30" style="335" customWidth="1"/>
    <col min="15877" max="16128" width="9.140625" style="335"/>
    <col min="16129" max="16129" width="26.28515625" style="335" customWidth="1"/>
    <col min="16130" max="16130" width="44.140625" style="335" customWidth="1"/>
    <col min="16131" max="16131" width="23.7109375" style="335" customWidth="1"/>
    <col min="16132" max="16132" width="30" style="335" customWidth="1"/>
    <col min="16133" max="16384" width="9.140625" style="335"/>
  </cols>
  <sheetData>
    <row r="1" spans="1:6" x14ac:dyDescent="0.2">
      <c r="C1" s="489" t="s">
        <v>1041</v>
      </c>
      <c r="D1" s="490"/>
    </row>
    <row r="2" spans="1:6" ht="16.5" customHeight="1" x14ac:dyDescent="0.2">
      <c r="C2" s="491" t="s">
        <v>1042</v>
      </c>
      <c r="D2" s="490"/>
    </row>
    <row r="3" spans="1:6" ht="16.5" customHeight="1" x14ac:dyDescent="0.2">
      <c r="C3" s="491" t="s">
        <v>1160</v>
      </c>
      <c r="D3" s="490"/>
    </row>
    <row r="4" spans="1:6" ht="16.5" customHeight="1" x14ac:dyDescent="0.2">
      <c r="C4" s="491" t="s">
        <v>1043</v>
      </c>
      <c r="D4" s="490"/>
    </row>
    <row r="5" spans="1:6" ht="16.5" customHeight="1" x14ac:dyDescent="0.2">
      <c r="C5" s="492" t="s">
        <v>1260</v>
      </c>
      <c r="D5" s="490"/>
    </row>
    <row r="6" spans="1:6" x14ac:dyDescent="0.2">
      <c r="C6" s="489" t="s">
        <v>1261</v>
      </c>
      <c r="D6" s="490"/>
    </row>
    <row r="7" spans="1:6" x14ac:dyDescent="0.2">
      <c r="C7" s="484"/>
      <c r="D7" s="484"/>
    </row>
    <row r="8" spans="1:6" ht="18" customHeight="1" x14ac:dyDescent="0.2">
      <c r="C8" s="484"/>
      <c r="D8" s="484"/>
    </row>
    <row r="9" spans="1:6" ht="24.75" customHeight="1" x14ac:dyDescent="0.2">
      <c r="C9" s="336"/>
      <c r="D9" s="336"/>
    </row>
    <row r="10" spans="1:6" ht="37.5" customHeight="1" x14ac:dyDescent="0.2">
      <c r="A10" s="485" t="s">
        <v>1404</v>
      </c>
      <c r="B10" s="485"/>
      <c r="C10" s="486"/>
      <c r="D10" s="486"/>
    </row>
    <row r="11" spans="1:6" x14ac:dyDescent="0.2">
      <c r="D11" s="337" t="s">
        <v>1044</v>
      </c>
    </row>
    <row r="12" spans="1:6" ht="38.25" x14ac:dyDescent="0.2">
      <c r="A12" s="365" t="s">
        <v>1045</v>
      </c>
      <c r="B12" s="369" t="s">
        <v>1046</v>
      </c>
      <c r="C12" s="369" t="s">
        <v>1047</v>
      </c>
      <c r="D12" s="369" t="s">
        <v>1048</v>
      </c>
      <c r="F12" s="338"/>
    </row>
    <row r="13" spans="1:6" x14ac:dyDescent="0.2">
      <c r="A13" s="339">
        <v>1</v>
      </c>
      <c r="B13" s="340">
        <v>2</v>
      </c>
      <c r="C13" s="341">
        <v>3</v>
      </c>
      <c r="D13" s="341">
        <v>4</v>
      </c>
    </row>
    <row r="14" spans="1:6" ht="25.5" x14ac:dyDescent="0.2">
      <c r="A14" s="342" t="s">
        <v>1049</v>
      </c>
      <c r="B14" s="343" t="s">
        <v>1050</v>
      </c>
      <c r="C14" s="344"/>
      <c r="D14" s="344"/>
    </row>
    <row r="15" spans="1:6" s="347" customFormat="1" ht="36" customHeight="1" x14ac:dyDescent="0.2">
      <c r="A15" s="345" t="s">
        <v>1051</v>
      </c>
      <c r="B15" s="346" t="s">
        <v>1052</v>
      </c>
      <c r="C15" s="292">
        <v>100</v>
      </c>
      <c r="D15" s="292"/>
    </row>
    <row r="16" spans="1:6" s="347" customFormat="1" ht="25.5" x14ac:dyDescent="0.2">
      <c r="A16" s="345" t="s">
        <v>1053</v>
      </c>
      <c r="B16" s="346" t="s">
        <v>1054</v>
      </c>
      <c r="C16" s="292">
        <v>100</v>
      </c>
      <c r="D16" s="292"/>
    </row>
    <row r="17" spans="1:4" s="347" customFormat="1" ht="102.75" customHeight="1" x14ac:dyDescent="0.2">
      <c r="A17" s="345" t="s">
        <v>1055</v>
      </c>
      <c r="B17" s="346" t="s">
        <v>1056</v>
      </c>
      <c r="C17" s="292">
        <v>100</v>
      </c>
      <c r="D17" s="292"/>
    </row>
    <row r="18" spans="1:4" s="347" customFormat="1" ht="38.25" x14ac:dyDescent="0.2">
      <c r="A18" s="345" t="s">
        <v>1057</v>
      </c>
      <c r="B18" s="346" t="s">
        <v>1058</v>
      </c>
      <c r="C18" s="292">
        <v>100</v>
      </c>
      <c r="D18" s="292"/>
    </row>
    <row r="19" spans="1:4" s="347" customFormat="1" ht="25.5" x14ac:dyDescent="0.2">
      <c r="A19" s="345" t="s">
        <v>1059</v>
      </c>
      <c r="B19" s="346" t="s">
        <v>1060</v>
      </c>
      <c r="C19" s="292">
        <v>100</v>
      </c>
      <c r="D19" s="292"/>
    </row>
    <row r="20" spans="1:4" s="347" customFormat="1" ht="48.75" customHeight="1" x14ac:dyDescent="0.2">
      <c r="A20" s="348" t="s">
        <v>1061</v>
      </c>
      <c r="B20" s="349" t="s">
        <v>1062</v>
      </c>
      <c r="C20" s="291"/>
      <c r="D20" s="291"/>
    </row>
    <row r="21" spans="1:4" s="185" customFormat="1" ht="89.25" x14ac:dyDescent="0.2">
      <c r="A21" s="345" t="s">
        <v>1063</v>
      </c>
      <c r="B21" s="346" t="s">
        <v>526</v>
      </c>
      <c r="C21" s="292">
        <v>100</v>
      </c>
      <c r="D21" s="292"/>
    </row>
    <row r="22" spans="1:4" s="185" customFormat="1" ht="76.5" x14ac:dyDescent="0.2">
      <c r="A22" s="345" t="s">
        <v>1064</v>
      </c>
      <c r="B22" s="346" t="s">
        <v>1065</v>
      </c>
      <c r="C22" s="292">
        <v>100</v>
      </c>
      <c r="D22" s="292"/>
    </row>
    <row r="23" spans="1:4" s="185" customFormat="1" ht="76.5" x14ac:dyDescent="0.2">
      <c r="A23" s="345" t="s">
        <v>1066</v>
      </c>
      <c r="B23" s="346" t="s">
        <v>948</v>
      </c>
      <c r="C23" s="292">
        <v>50</v>
      </c>
      <c r="D23" s="292">
        <v>50</v>
      </c>
    </row>
    <row r="24" spans="1:4" s="185" customFormat="1" ht="76.5" x14ac:dyDescent="0.2">
      <c r="A24" s="345" t="s">
        <v>1067</v>
      </c>
      <c r="B24" s="346" t="s">
        <v>122</v>
      </c>
      <c r="C24" s="292">
        <v>100</v>
      </c>
      <c r="D24" s="292"/>
    </row>
    <row r="25" spans="1:4" s="185" customFormat="1" ht="76.5" x14ac:dyDescent="0.2">
      <c r="A25" s="345" t="s">
        <v>1068</v>
      </c>
      <c r="B25" s="346" t="s">
        <v>1069</v>
      </c>
      <c r="C25" s="292"/>
      <c r="D25" s="292">
        <v>100</v>
      </c>
    </row>
    <row r="26" spans="1:4" s="185" customFormat="1" ht="76.5" x14ac:dyDescent="0.2">
      <c r="A26" s="345" t="s">
        <v>1070</v>
      </c>
      <c r="B26" s="346" t="s">
        <v>1071</v>
      </c>
      <c r="C26" s="292"/>
      <c r="D26" s="292">
        <v>100</v>
      </c>
    </row>
    <row r="27" spans="1:4" s="347" customFormat="1" ht="25.5" x14ac:dyDescent="0.2">
      <c r="A27" s="348" t="s">
        <v>1072</v>
      </c>
      <c r="B27" s="349" t="s">
        <v>1073</v>
      </c>
      <c r="C27" s="291"/>
      <c r="D27" s="291"/>
    </row>
    <row r="28" spans="1:4" s="347" customFormat="1" ht="38.25" x14ac:dyDescent="0.2">
      <c r="A28" s="345" t="s">
        <v>1074</v>
      </c>
      <c r="B28" s="346" t="s">
        <v>1075</v>
      </c>
      <c r="C28" s="292">
        <v>100</v>
      </c>
      <c r="D28" s="292"/>
    </row>
    <row r="29" spans="1:4" s="347" customFormat="1" ht="38.25" x14ac:dyDescent="0.2">
      <c r="A29" s="345" t="s">
        <v>1076</v>
      </c>
      <c r="B29" s="346" t="s">
        <v>1077</v>
      </c>
      <c r="C29" s="292"/>
      <c r="D29" s="292">
        <v>100</v>
      </c>
    </row>
    <row r="30" spans="1:4" s="347" customFormat="1" ht="25.5" x14ac:dyDescent="0.2">
      <c r="A30" s="345" t="s">
        <v>1078</v>
      </c>
      <c r="B30" s="346" t="s">
        <v>1079</v>
      </c>
      <c r="C30" s="292"/>
      <c r="D30" s="292">
        <v>100</v>
      </c>
    </row>
    <row r="31" spans="1:4" s="347" customFormat="1" ht="38.25" x14ac:dyDescent="0.2">
      <c r="A31" s="345" t="s">
        <v>1080</v>
      </c>
      <c r="B31" s="346" t="s">
        <v>1081</v>
      </c>
      <c r="C31" s="292">
        <v>100</v>
      </c>
      <c r="D31" s="292"/>
    </row>
    <row r="32" spans="1:4" s="347" customFormat="1" ht="38.25" x14ac:dyDescent="0.2">
      <c r="A32" s="345" t="s">
        <v>1082</v>
      </c>
      <c r="B32" s="346" t="s">
        <v>1083</v>
      </c>
      <c r="C32" s="292"/>
      <c r="D32" s="292">
        <v>100</v>
      </c>
    </row>
    <row r="33" spans="1:9" s="347" customFormat="1" ht="38.25" x14ac:dyDescent="0.2">
      <c r="A33" s="345" t="s">
        <v>1084</v>
      </c>
      <c r="B33" s="346" t="s">
        <v>1085</v>
      </c>
      <c r="C33" s="292"/>
      <c r="D33" s="292">
        <v>100</v>
      </c>
    </row>
    <row r="34" spans="1:9" s="347" customFormat="1" ht="25.5" x14ac:dyDescent="0.2">
      <c r="A34" s="345" t="s">
        <v>1086</v>
      </c>
      <c r="B34" s="346" t="s">
        <v>758</v>
      </c>
      <c r="C34" s="292">
        <v>100</v>
      </c>
      <c r="D34" s="292"/>
    </row>
    <row r="35" spans="1:9" s="347" customFormat="1" ht="25.5" x14ac:dyDescent="0.2">
      <c r="A35" s="345" t="s">
        <v>1087</v>
      </c>
      <c r="B35" s="346" t="s">
        <v>1088</v>
      </c>
      <c r="C35" s="292"/>
      <c r="D35" s="292">
        <v>100</v>
      </c>
    </row>
    <row r="36" spans="1:9" s="347" customFormat="1" ht="25.5" x14ac:dyDescent="0.2">
      <c r="A36" s="345" t="s">
        <v>1089</v>
      </c>
      <c r="B36" s="346" t="s">
        <v>1090</v>
      </c>
      <c r="C36" s="292"/>
      <c r="D36" s="292">
        <v>100</v>
      </c>
    </row>
    <row r="37" spans="1:9" s="204" customFormat="1" ht="25.5" x14ac:dyDescent="0.2">
      <c r="A37" s="348" t="s">
        <v>1091</v>
      </c>
      <c r="B37" s="349" t="s">
        <v>1092</v>
      </c>
      <c r="C37" s="291"/>
      <c r="D37" s="291"/>
    </row>
    <row r="38" spans="1:9" s="185" customFormat="1" ht="102" x14ac:dyDescent="0.2">
      <c r="A38" s="345" t="s">
        <v>1093</v>
      </c>
      <c r="B38" s="346" t="s">
        <v>841</v>
      </c>
      <c r="C38" s="292">
        <v>100</v>
      </c>
      <c r="D38" s="292"/>
    </row>
    <row r="39" spans="1:9" s="185" customFormat="1" ht="102.75" customHeight="1" x14ac:dyDescent="0.2">
      <c r="A39" s="345" t="s">
        <v>1094</v>
      </c>
      <c r="B39" s="346" t="s">
        <v>1095</v>
      </c>
      <c r="C39" s="292">
        <v>100</v>
      </c>
      <c r="D39" s="292"/>
    </row>
    <row r="40" spans="1:9" s="185" customFormat="1" ht="102.75" customHeight="1" x14ac:dyDescent="0.2">
      <c r="A40" s="345" t="s">
        <v>1096</v>
      </c>
      <c r="B40" s="346" t="s">
        <v>1097</v>
      </c>
      <c r="C40" s="292">
        <v>100</v>
      </c>
      <c r="D40" s="292"/>
    </row>
    <row r="41" spans="1:9" s="185" customFormat="1" ht="51" x14ac:dyDescent="0.2">
      <c r="A41" s="345" t="s">
        <v>1098</v>
      </c>
      <c r="B41" s="346" t="s">
        <v>671</v>
      </c>
      <c r="C41" s="292">
        <v>50</v>
      </c>
      <c r="D41" s="292">
        <v>50</v>
      </c>
    </row>
    <row r="42" spans="1:9" s="347" customFormat="1" x14ac:dyDescent="0.2">
      <c r="A42" s="348" t="s">
        <v>1099</v>
      </c>
      <c r="B42" s="349" t="s">
        <v>1100</v>
      </c>
      <c r="C42" s="291"/>
      <c r="D42" s="291"/>
    </row>
    <row r="43" spans="1:9" s="347" customFormat="1" ht="38.25" x14ac:dyDescent="0.2">
      <c r="A43" s="345" t="s">
        <v>1101</v>
      </c>
      <c r="B43" s="346" t="s">
        <v>1102</v>
      </c>
      <c r="C43" s="292">
        <v>100</v>
      </c>
      <c r="D43" s="292"/>
    </row>
    <row r="44" spans="1:9" s="347" customFormat="1" ht="38.25" x14ac:dyDescent="0.2">
      <c r="A44" s="345" t="s">
        <v>1103</v>
      </c>
      <c r="B44" s="346" t="s">
        <v>1104</v>
      </c>
      <c r="C44" s="292"/>
      <c r="D44" s="292">
        <v>100</v>
      </c>
      <c r="F44" s="487"/>
      <c r="G44" s="487"/>
      <c r="H44" s="487"/>
      <c r="I44" s="487"/>
    </row>
    <row r="45" spans="1:9" s="347" customFormat="1" ht="38.25" x14ac:dyDescent="0.2">
      <c r="A45" s="345" t="s">
        <v>1105</v>
      </c>
      <c r="B45" s="346" t="s">
        <v>1106</v>
      </c>
      <c r="C45" s="292"/>
      <c r="D45" s="292">
        <v>100</v>
      </c>
      <c r="F45" s="350"/>
      <c r="G45" s="350"/>
      <c r="H45" s="350"/>
      <c r="I45" s="350"/>
    </row>
    <row r="46" spans="1:9" s="347" customFormat="1" x14ac:dyDescent="0.2">
      <c r="A46" s="348" t="s">
        <v>1107</v>
      </c>
      <c r="B46" s="349" t="s">
        <v>1108</v>
      </c>
      <c r="C46" s="291"/>
      <c r="D46" s="291"/>
    </row>
    <row r="47" spans="1:9" s="347" customFormat="1" ht="63.75" x14ac:dyDescent="0.2">
      <c r="A47" s="345" t="s">
        <v>1109</v>
      </c>
      <c r="B47" s="346" t="s">
        <v>1110</v>
      </c>
      <c r="C47" s="292">
        <v>100</v>
      </c>
      <c r="D47" s="292"/>
    </row>
    <row r="48" spans="1:9" s="347" customFormat="1" ht="51" x14ac:dyDescent="0.2">
      <c r="A48" s="345" t="s">
        <v>1111</v>
      </c>
      <c r="B48" s="346" t="s">
        <v>1112</v>
      </c>
      <c r="C48" s="292">
        <v>100</v>
      </c>
      <c r="D48" s="292"/>
    </row>
    <row r="49" spans="1:4" s="347" customFormat="1" ht="63.75" x14ac:dyDescent="0.2">
      <c r="A49" s="345" t="s">
        <v>1113</v>
      </c>
      <c r="B49" s="346" t="s">
        <v>1114</v>
      </c>
      <c r="C49" s="292"/>
      <c r="D49" s="292">
        <v>100</v>
      </c>
    </row>
    <row r="50" spans="1:4" s="347" customFormat="1" ht="63.75" x14ac:dyDescent="0.2">
      <c r="A50" s="345" t="s">
        <v>1115</v>
      </c>
      <c r="B50" s="346" t="s">
        <v>1116</v>
      </c>
      <c r="C50" s="292"/>
      <c r="D50" s="292">
        <v>100</v>
      </c>
    </row>
    <row r="51" spans="1:4" s="347" customFormat="1" ht="51" x14ac:dyDescent="0.2">
      <c r="A51" s="345" t="s">
        <v>1117</v>
      </c>
      <c r="B51" s="346" t="s">
        <v>1118</v>
      </c>
      <c r="C51" s="292"/>
      <c r="D51" s="292">
        <v>100</v>
      </c>
    </row>
    <row r="52" spans="1:4" s="347" customFormat="1" ht="51" x14ac:dyDescent="0.2">
      <c r="A52" s="345" t="s">
        <v>1119</v>
      </c>
      <c r="B52" s="346" t="s">
        <v>1120</v>
      </c>
      <c r="C52" s="292"/>
      <c r="D52" s="292">
        <v>100</v>
      </c>
    </row>
    <row r="53" spans="1:4" s="347" customFormat="1" ht="23.25" customHeight="1" x14ac:dyDescent="0.2">
      <c r="A53" s="349" t="s">
        <v>1121</v>
      </c>
      <c r="B53" s="349" t="s">
        <v>1122</v>
      </c>
      <c r="C53" s="292"/>
      <c r="D53" s="292"/>
    </row>
    <row r="54" spans="1:4" s="347" customFormat="1" ht="34.5" customHeight="1" x14ac:dyDescent="0.2">
      <c r="A54" s="346" t="s">
        <v>1123</v>
      </c>
      <c r="B54" s="346" t="s">
        <v>1124</v>
      </c>
      <c r="C54" s="292">
        <v>100</v>
      </c>
      <c r="D54" s="292"/>
    </row>
    <row r="55" spans="1:4" s="347" customFormat="1" ht="36" customHeight="1" x14ac:dyDescent="0.2">
      <c r="A55" s="346" t="s">
        <v>1125</v>
      </c>
      <c r="B55" s="346" t="s">
        <v>1126</v>
      </c>
      <c r="C55" s="292"/>
      <c r="D55" s="292">
        <v>100</v>
      </c>
    </row>
    <row r="56" spans="1:4" s="347" customFormat="1" ht="33.75" customHeight="1" x14ac:dyDescent="0.2">
      <c r="A56" s="346" t="s">
        <v>1127</v>
      </c>
      <c r="B56" s="346" t="s">
        <v>1128</v>
      </c>
      <c r="C56" s="292"/>
      <c r="D56" s="292">
        <v>100</v>
      </c>
    </row>
    <row r="57" spans="1:4" s="347" customFormat="1" ht="25.5" x14ac:dyDescent="0.2">
      <c r="A57" s="346" t="s">
        <v>1129</v>
      </c>
      <c r="B57" s="346" t="s">
        <v>1130</v>
      </c>
      <c r="C57" s="292">
        <v>100</v>
      </c>
      <c r="D57" s="292"/>
    </row>
    <row r="58" spans="1:4" s="347" customFormat="1" ht="25.5" x14ac:dyDescent="0.2">
      <c r="A58" s="346" t="s">
        <v>1131</v>
      </c>
      <c r="B58" s="346" t="s">
        <v>1132</v>
      </c>
      <c r="C58" s="292"/>
      <c r="D58" s="292">
        <v>100</v>
      </c>
    </row>
    <row r="59" spans="1:4" s="347" customFormat="1" ht="25.5" x14ac:dyDescent="0.2">
      <c r="A59" s="346" t="s">
        <v>1133</v>
      </c>
      <c r="B59" s="346" t="s">
        <v>1134</v>
      </c>
      <c r="C59" s="292"/>
      <c r="D59" s="292">
        <v>100</v>
      </c>
    </row>
    <row r="60" spans="1:4" s="347" customFormat="1" ht="25.5" x14ac:dyDescent="0.2">
      <c r="A60" s="346" t="s">
        <v>1135</v>
      </c>
      <c r="B60" s="346" t="s">
        <v>1136</v>
      </c>
      <c r="C60" s="292">
        <v>100</v>
      </c>
      <c r="D60" s="292"/>
    </row>
    <row r="61" spans="1:4" s="347" customFormat="1" ht="25.5" x14ac:dyDescent="0.2">
      <c r="A61" s="346" t="s">
        <v>1137</v>
      </c>
      <c r="B61" s="346" t="s">
        <v>1138</v>
      </c>
      <c r="C61" s="292"/>
      <c r="D61" s="292">
        <v>100</v>
      </c>
    </row>
    <row r="62" spans="1:4" s="347" customFormat="1" ht="25.5" x14ac:dyDescent="0.2">
      <c r="A62" s="346" t="s">
        <v>1139</v>
      </c>
      <c r="B62" s="346" t="s">
        <v>1140</v>
      </c>
      <c r="C62" s="292"/>
      <c r="D62" s="292">
        <v>100</v>
      </c>
    </row>
    <row r="63" spans="1:4" s="347" customFormat="1" x14ac:dyDescent="0.2">
      <c r="A63" s="348" t="s">
        <v>1141</v>
      </c>
      <c r="B63" s="348" t="s">
        <v>978</v>
      </c>
      <c r="C63" s="291"/>
      <c r="D63" s="291"/>
    </row>
    <row r="64" spans="1:4" s="347" customFormat="1" ht="25.5" x14ac:dyDescent="0.2">
      <c r="A64" s="351" t="s">
        <v>1142</v>
      </c>
      <c r="B64" s="352" t="s">
        <v>980</v>
      </c>
      <c r="C64" s="353">
        <v>100</v>
      </c>
      <c r="D64" s="353"/>
    </row>
    <row r="65" spans="1:6" s="347" customFormat="1" ht="25.5" x14ac:dyDescent="0.2">
      <c r="A65" s="351" t="s">
        <v>1143</v>
      </c>
      <c r="B65" s="352" t="s">
        <v>1144</v>
      </c>
      <c r="C65" s="353"/>
      <c r="D65" s="353">
        <v>100</v>
      </c>
    </row>
    <row r="66" spans="1:6" s="347" customFormat="1" ht="25.5" x14ac:dyDescent="0.2">
      <c r="A66" s="351" t="s">
        <v>1145</v>
      </c>
      <c r="B66" s="352" t="s">
        <v>1146</v>
      </c>
      <c r="C66" s="353"/>
      <c r="D66" s="353">
        <v>100</v>
      </c>
    </row>
    <row r="67" spans="1:6" s="347" customFormat="1" x14ac:dyDescent="0.2">
      <c r="A67" s="333"/>
      <c r="B67" s="354"/>
      <c r="D67" s="355"/>
    </row>
    <row r="68" spans="1:6" s="358" customFormat="1" ht="21" customHeight="1" x14ac:dyDescent="0.2">
      <c r="A68" s="185" t="s">
        <v>1147</v>
      </c>
      <c r="B68" s="356"/>
      <c r="C68" s="357"/>
      <c r="F68" s="359"/>
    </row>
    <row r="69" spans="1:6" s="358" customFormat="1" ht="13.5" customHeight="1" x14ac:dyDescent="0.2">
      <c r="A69" s="185"/>
      <c r="B69" s="356"/>
      <c r="C69" s="357"/>
      <c r="F69" s="359"/>
    </row>
    <row r="70" spans="1:6" s="358" customFormat="1" ht="49.5" customHeight="1" x14ac:dyDescent="0.2">
      <c r="A70" s="488" t="s">
        <v>1148</v>
      </c>
      <c r="B70" s="483"/>
      <c r="C70" s="483"/>
      <c r="D70" s="483"/>
      <c r="E70" s="360"/>
      <c r="F70" s="360"/>
    </row>
    <row r="71" spans="1:6" s="358" customFormat="1" ht="14.25" customHeight="1" x14ac:dyDescent="0.2">
      <c r="A71" s="482"/>
      <c r="B71" s="483"/>
      <c r="C71" s="483"/>
      <c r="D71" s="483"/>
      <c r="E71" s="360"/>
      <c r="F71" s="360"/>
    </row>
    <row r="72" spans="1:6" s="358" customFormat="1" ht="34.5" customHeight="1" x14ac:dyDescent="0.2">
      <c r="A72" s="482"/>
      <c r="B72" s="483"/>
      <c r="C72" s="483"/>
      <c r="D72" s="483"/>
      <c r="E72" s="360"/>
      <c r="F72" s="360"/>
    </row>
  </sheetData>
  <mergeCells count="13">
    <mergeCell ref="C6:D6"/>
    <mergeCell ref="C1:D1"/>
    <mergeCell ref="C2:D2"/>
    <mergeCell ref="C3:D3"/>
    <mergeCell ref="C4:D4"/>
    <mergeCell ref="C5:D5"/>
    <mergeCell ref="A72:D72"/>
    <mergeCell ref="C7:D7"/>
    <mergeCell ref="C8:D8"/>
    <mergeCell ref="A10:D10"/>
    <mergeCell ref="F44:I44"/>
    <mergeCell ref="A70:D70"/>
    <mergeCell ref="A71:D71"/>
  </mergeCells>
  <pageMargins left="1.1811023622047245" right="0.39370078740157483" top="0.39370078740157483" bottom="0.39370078740157483" header="0.31496062992125984" footer="0.31496062992125984"/>
  <pageSetup paperSize="9" scale="7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3"/>
  <sheetViews>
    <sheetView view="pageBreakPreview" topLeftCell="A175" zoomScaleSheetLayoutView="100" workbookViewId="0">
      <selection activeCell="E107" sqref="E107"/>
    </sheetView>
  </sheetViews>
  <sheetFormatPr defaultRowHeight="12.75" x14ac:dyDescent="0.2"/>
  <cols>
    <col min="1" max="1" width="26.85546875" style="242" customWidth="1"/>
    <col min="2" max="2" width="48.42578125" style="323" customWidth="1"/>
    <col min="3" max="3" width="32" style="243" customWidth="1"/>
    <col min="4" max="4" width="30.85546875" style="372" customWidth="1"/>
    <col min="5" max="5" width="14.28515625" style="134" customWidth="1"/>
    <col min="6" max="6" width="14" style="134" customWidth="1"/>
    <col min="7" max="7" width="9.140625" style="134"/>
    <col min="8" max="8" width="9.7109375" style="134" bestFit="1" customWidth="1"/>
    <col min="9" max="251" width="9.140625" style="134"/>
    <col min="252" max="252" width="34.7109375" style="134" customWidth="1"/>
    <col min="253" max="253" width="82" style="134" customWidth="1"/>
    <col min="254" max="254" width="16.140625" style="134" customWidth="1"/>
    <col min="255" max="507" width="9.140625" style="134"/>
    <col min="508" max="508" width="34.7109375" style="134" customWidth="1"/>
    <col min="509" max="509" width="82" style="134" customWidth="1"/>
    <col min="510" max="510" width="16.140625" style="134" customWidth="1"/>
    <col min="511" max="763" width="9.140625" style="134"/>
    <col min="764" max="764" width="34.7109375" style="134" customWidth="1"/>
    <col min="765" max="765" width="82" style="134" customWidth="1"/>
    <col min="766" max="766" width="16.140625" style="134" customWidth="1"/>
    <col min="767" max="1019" width="9.140625" style="134"/>
    <col min="1020" max="1020" width="34.7109375" style="134" customWidth="1"/>
    <col min="1021" max="1021" width="82" style="134" customWidth="1"/>
    <col min="1022" max="1022" width="16.140625" style="134" customWidth="1"/>
    <col min="1023" max="1275" width="9.140625" style="134"/>
    <col min="1276" max="1276" width="34.7109375" style="134" customWidth="1"/>
    <col min="1277" max="1277" width="82" style="134" customWidth="1"/>
    <col min="1278" max="1278" width="16.140625" style="134" customWidth="1"/>
    <col min="1279" max="1531" width="9.140625" style="134"/>
    <col min="1532" max="1532" width="34.7109375" style="134" customWidth="1"/>
    <col min="1533" max="1533" width="82" style="134" customWidth="1"/>
    <col min="1534" max="1534" width="16.140625" style="134" customWidth="1"/>
    <col min="1535" max="1787" width="9.140625" style="134"/>
    <col min="1788" max="1788" width="34.7109375" style="134" customWidth="1"/>
    <col min="1789" max="1789" width="82" style="134" customWidth="1"/>
    <col min="1790" max="1790" width="16.140625" style="134" customWidth="1"/>
    <col min="1791" max="2043" width="9.140625" style="134"/>
    <col min="2044" max="2044" width="34.7109375" style="134" customWidth="1"/>
    <col min="2045" max="2045" width="82" style="134" customWidth="1"/>
    <col min="2046" max="2046" width="16.140625" style="134" customWidth="1"/>
    <col min="2047" max="2299" width="9.140625" style="134"/>
    <col min="2300" max="2300" width="34.7109375" style="134" customWidth="1"/>
    <col min="2301" max="2301" width="82" style="134" customWidth="1"/>
    <col min="2302" max="2302" width="16.140625" style="134" customWidth="1"/>
    <col min="2303" max="2555" width="9.140625" style="134"/>
    <col min="2556" max="2556" width="34.7109375" style="134" customWidth="1"/>
    <col min="2557" max="2557" width="82" style="134" customWidth="1"/>
    <col min="2558" max="2558" width="16.140625" style="134" customWidth="1"/>
    <col min="2559" max="2811" width="9.140625" style="134"/>
    <col min="2812" max="2812" width="34.7109375" style="134" customWidth="1"/>
    <col min="2813" max="2813" width="82" style="134" customWidth="1"/>
    <col min="2814" max="2814" width="16.140625" style="134" customWidth="1"/>
    <col min="2815" max="3067" width="9.140625" style="134"/>
    <col min="3068" max="3068" width="34.7109375" style="134" customWidth="1"/>
    <col min="3069" max="3069" width="82" style="134" customWidth="1"/>
    <col min="3070" max="3070" width="16.140625" style="134" customWidth="1"/>
    <col min="3071" max="3323" width="9.140625" style="134"/>
    <col min="3324" max="3324" width="34.7109375" style="134" customWidth="1"/>
    <col min="3325" max="3325" width="82" style="134" customWidth="1"/>
    <col min="3326" max="3326" width="16.140625" style="134" customWidth="1"/>
    <col min="3327" max="3579" width="9.140625" style="134"/>
    <col min="3580" max="3580" width="34.7109375" style="134" customWidth="1"/>
    <col min="3581" max="3581" width="82" style="134" customWidth="1"/>
    <col min="3582" max="3582" width="16.140625" style="134" customWidth="1"/>
    <col min="3583" max="3835" width="9.140625" style="134"/>
    <col min="3836" max="3836" width="34.7109375" style="134" customWidth="1"/>
    <col min="3837" max="3837" width="82" style="134" customWidth="1"/>
    <col min="3838" max="3838" width="16.140625" style="134" customWidth="1"/>
    <col min="3839" max="4091" width="9.140625" style="134"/>
    <col min="4092" max="4092" width="34.7109375" style="134" customWidth="1"/>
    <col min="4093" max="4093" width="82" style="134" customWidth="1"/>
    <col min="4094" max="4094" width="16.140625" style="134" customWidth="1"/>
    <col min="4095" max="4347" width="9.140625" style="134"/>
    <col min="4348" max="4348" width="34.7109375" style="134" customWidth="1"/>
    <col min="4349" max="4349" width="82" style="134" customWidth="1"/>
    <col min="4350" max="4350" width="16.140625" style="134" customWidth="1"/>
    <col min="4351" max="4603" width="9.140625" style="134"/>
    <col min="4604" max="4604" width="34.7109375" style="134" customWidth="1"/>
    <col min="4605" max="4605" width="82" style="134" customWidth="1"/>
    <col min="4606" max="4606" width="16.140625" style="134" customWidth="1"/>
    <col min="4607" max="4859" width="9.140625" style="134"/>
    <col min="4860" max="4860" width="34.7109375" style="134" customWidth="1"/>
    <col min="4861" max="4861" width="82" style="134" customWidth="1"/>
    <col min="4862" max="4862" width="16.140625" style="134" customWidth="1"/>
    <col min="4863" max="5115" width="9.140625" style="134"/>
    <col min="5116" max="5116" width="34.7109375" style="134" customWidth="1"/>
    <col min="5117" max="5117" width="82" style="134" customWidth="1"/>
    <col min="5118" max="5118" width="16.140625" style="134" customWidth="1"/>
    <col min="5119" max="5371" width="9.140625" style="134"/>
    <col min="5372" max="5372" width="34.7109375" style="134" customWidth="1"/>
    <col min="5373" max="5373" width="82" style="134" customWidth="1"/>
    <col min="5374" max="5374" width="16.140625" style="134" customWidth="1"/>
    <col min="5375" max="5627" width="9.140625" style="134"/>
    <col min="5628" max="5628" width="34.7109375" style="134" customWidth="1"/>
    <col min="5629" max="5629" width="82" style="134" customWidth="1"/>
    <col min="5630" max="5630" width="16.140625" style="134" customWidth="1"/>
    <col min="5631" max="5883" width="9.140625" style="134"/>
    <col min="5884" max="5884" width="34.7109375" style="134" customWidth="1"/>
    <col min="5885" max="5885" width="82" style="134" customWidth="1"/>
    <col min="5886" max="5886" width="16.140625" style="134" customWidth="1"/>
    <col min="5887" max="6139" width="9.140625" style="134"/>
    <col min="6140" max="6140" width="34.7109375" style="134" customWidth="1"/>
    <col min="6141" max="6141" width="82" style="134" customWidth="1"/>
    <col min="6142" max="6142" width="16.140625" style="134" customWidth="1"/>
    <col min="6143" max="6395" width="9.140625" style="134"/>
    <col min="6396" max="6396" width="34.7109375" style="134" customWidth="1"/>
    <col min="6397" max="6397" width="82" style="134" customWidth="1"/>
    <col min="6398" max="6398" width="16.140625" style="134" customWidth="1"/>
    <col min="6399" max="6651" width="9.140625" style="134"/>
    <col min="6652" max="6652" width="34.7109375" style="134" customWidth="1"/>
    <col min="6653" max="6653" width="82" style="134" customWidth="1"/>
    <col min="6654" max="6654" width="16.140625" style="134" customWidth="1"/>
    <col min="6655" max="6907" width="9.140625" style="134"/>
    <col min="6908" max="6908" width="34.7109375" style="134" customWidth="1"/>
    <col min="6909" max="6909" width="82" style="134" customWidth="1"/>
    <col min="6910" max="6910" width="16.140625" style="134" customWidth="1"/>
    <col min="6911" max="7163" width="9.140625" style="134"/>
    <col min="7164" max="7164" width="34.7109375" style="134" customWidth="1"/>
    <col min="7165" max="7165" width="82" style="134" customWidth="1"/>
    <col min="7166" max="7166" width="16.140625" style="134" customWidth="1"/>
    <col min="7167" max="7419" width="9.140625" style="134"/>
    <col min="7420" max="7420" width="34.7109375" style="134" customWidth="1"/>
    <col min="7421" max="7421" width="82" style="134" customWidth="1"/>
    <col min="7422" max="7422" width="16.140625" style="134" customWidth="1"/>
    <col min="7423" max="7675" width="9.140625" style="134"/>
    <col min="7676" max="7676" width="34.7109375" style="134" customWidth="1"/>
    <col min="7677" max="7677" width="82" style="134" customWidth="1"/>
    <col min="7678" max="7678" width="16.140625" style="134" customWidth="1"/>
    <col min="7679" max="7931" width="9.140625" style="134"/>
    <col min="7932" max="7932" width="34.7109375" style="134" customWidth="1"/>
    <col min="7933" max="7933" width="82" style="134" customWidth="1"/>
    <col min="7934" max="7934" width="16.140625" style="134" customWidth="1"/>
    <col min="7935" max="8187" width="9.140625" style="134"/>
    <col min="8188" max="8188" width="34.7109375" style="134" customWidth="1"/>
    <col min="8189" max="8189" width="82" style="134" customWidth="1"/>
    <col min="8190" max="8190" width="16.140625" style="134" customWidth="1"/>
    <col min="8191" max="8443" width="9.140625" style="134"/>
    <col min="8444" max="8444" width="34.7109375" style="134" customWidth="1"/>
    <col min="8445" max="8445" width="82" style="134" customWidth="1"/>
    <col min="8446" max="8446" width="16.140625" style="134" customWidth="1"/>
    <col min="8447" max="8699" width="9.140625" style="134"/>
    <col min="8700" max="8700" width="34.7109375" style="134" customWidth="1"/>
    <col min="8701" max="8701" width="82" style="134" customWidth="1"/>
    <col min="8702" max="8702" width="16.140625" style="134" customWidth="1"/>
    <col min="8703" max="8955" width="9.140625" style="134"/>
    <col min="8956" max="8956" width="34.7109375" style="134" customWidth="1"/>
    <col min="8957" max="8957" width="82" style="134" customWidth="1"/>
    <col min="8958" max="8958" width="16.140625" style="134" customWidth="1"/>
    <col min="8959" max="9211" width="9.140625" style="134"/>
    <col min="9212" max="9212" width="34.7109375" style="134" customWidth="1"/>
    <col min="9213" max="9213" width="82" style="134" customWidth="1"/>
    <col min="9214" max="9214" width="16.140625" style="134" customWidth="1"/>
    <col min="9215" max="9467" width="9.140625" style="134"/>
    <col min="9468" max="9468" width="34.7109375" style="134" customWidth="1"/>
    <col min="9469" max="9469" width="82" style="134" customWidth="1"/>
    <col min="9470" max="9470" width="16.140625" style="134" customWidth="1"/>
    <col min="9471" max="9723" width="9.140625" style="134"/>
    <col min="9724" max="9724" width="34.7109375" style="134" customWidth="1"/>
    <col min="9725" max="9725" width="82" style="134" customWidth="1"/>
    <col min="9726" max="9726" width="16.140625" style="134" customWidth="1"/>
    <col min="9727" max="9979" width="9.140625" style="134"/>
    <col min="9980" max="9980" width="34.7109375" style="134" customWidth="1"/>
    <col min="9981" max="9981" width="82" style="134" customWidth="1"/>
    <col min="9982" max="9982" width="16.140625" style="134" customWidth="1"/>
    <col min="9983" max="10235" width="9.140625" style="134"/>
    <col min="10236" max="10236" width="34.7109375" style="134" customWidth="1"/>
    <col min="10237" max="10237" width="82" style="134" customWidth="1"/>
    <col min="10238" max="10238" width="16.140625" style="134" customWidth="1"/>
    <col min="10239" max="10491" width="9.140625" style="134"/>
    <col min="10492" max="10492" width="34.7109375" style="134" customWidth="1"/>
    <col min="10493" max="10493" width="82" style="134" customWidth="1"/>
    <col min="10494" max="10494" width="16.140625" style="134" customWidth="1"/>
    <col min="10495" max="10747" width="9.140625" style="134"/>
    <col min="10748" max="10748" width="34.7109375" style="134" customWidth="1"/>
    <col min="10749" max="10749" width="82" style="134" customWidth="1"/>
    <col min="10750" max="10750" width="16.140625" style="134" customWidth="1"/>
    <col min="10751" max="11003" width="9.140625" style="134"/>
    <col min="11004" max="11004" width="34.7109375" style="134" customWidth="1"/>
    <col min="11005" max="11005" width="82" style="134" customWidth="1"/>
    <col min="11006" max="11006" width="16.140625" style="134" customWidth="1"/>
    <col min="11007" max="11259" width="9.140625" style="134"/>
    <col min="11260" max="11260" width="34.7109375" style="134" customWidth="1"/>
    <col min="11261" max="11261" width="82" style="134" customWidth="1"/>
    <col min="11262" max="11262" width="16.140625" style="134" customWidth="1"/>
    <col min="11263" max="11515" width="9.140625" style="134"/>
    <col min="11516" max="11516" width="34.7109375" style="134" customWidth="1"/>
    <col min="11517" max="11517" width="82" style="134" customWidth="1"/>
    <col min="11518" max="11518" width="16.140625" style="134" customWidth="1"/>
    <col min="11519" max="11771" width="9.140625" style="134"/>
    <col min="11772" max="11772" width="34.7109375" style="134" customWidth="1"/>
    <col min="11773" max="11773" width="82" style="134" customWidth="1"/>
    <col min="11774" max="11774" width="16.140625" style="134" customWidth="1"/>
    <col min="11775" max="12027" width="9.140625" style="134"/>
    <col min="12028" max="12028" width="34.7109375" style="134" customWidth="1"/>
    <col min="12029" max="12029" width="82" style="134" customWidth="1"/>
    <col min="12030" max="12030" width="16.140625" style="134" customWidth="1"/>
    <col min="12031" max="12283" width="9.140625" style="134"/>
    <col min="12284" max="12284" width="34.7109375" style="134" customWidth="1"/>
    <col min="12285" max="12285" width="82" style="134" customWidth="1"/>
    <col min="12286" max="12286" width="16.140625" style="134" customWidth="1"/>
    <col min="12287" max="12539" width="9.140625" style="134"/>
    <col min="12540" max="12540" width="34.7109375" style="134" customWidth="1"/>
    <col min="12541" max="12541" width="82" style="134" customWidth="1"/>
    <col min="12542" max="12542" width="16.140625" style="134" customWidth="1"/>
    <col min="12543" max="12795" width="9.140625" style="134"/>
    <col min="12796" max="12796" width="34.7109375" style="134" customWidth="1"/>
    <col min="12797" max="12797" width="82" style="134" customWidth="1"/>
    <col min="12798" max="12798" width="16.140625" style="134" customWidth="1"/>
    <col min="12799" max="13051" width="9.140625" style="134"/>
    <col min="13052" max="13052" width="34.7109375" style="134" customWidth="1"/>
    <col min="13053" max="13053" width="82" style="134" customWidth="1"/>
    <col min="13054" max="13054" width="16.140625" style="134" customWidth="1"/>
    <col min="13055" max="13307" width="9.140625" style="134"/>
    <col min="13308" max="13308" width="34.7109375" style="134" customWidth="1"/>
    <col min="13309" max="13309" width="82" style="134" customWidth="1"/>
    <col min="13310" max="13310" width="16.140625" style="134" customWidth="1"/>
    <col min="13311" max="13563" width="9.140625" style="134"/>
    <col min="13564" max="13564" width="34.7109375" style="134" customWidth="1"/>
    <col min="13565" max="13565" width="82" style="134" customWidth="1"/>
    <col min="13566" max="13566" width="16.140625" style="134" customWidth="1"/>
    <col min="13567" max="13819" width="9.140625" style="134"/>
    <col min="13820" max="13820" width="34.7109375" style="134" customWidth="1"/>
    <col min="13821" max="13821" width="82" style="134" customWidth="1"/>
    <col min="13822" max="13822" width="16.140625" style="134" customWidth="1"/>
    <col min="13823" max="14075" width="9.140625" style="134"/>
    <col min="14076" max="14076" width="34.7109375" style="134" customWidth="1"/>
    <col min="14077" max="14077" width="82" style="134" customWidth="1"/>
    <col min="14078" max="14078" width="16.140625" style="134" customWidth="1"/>
    <col min="14079" max="14331" width="9.140625" style="134"/>
    <col min="14332" max="14332" width="34.7109375" style="134" customWidth="1"/>
    <col min="14333" max="14333" width="82" style="134" customWidth="1"/>
    <col min="14334" max="14334" width="16.140625" style="134" customWidth="1"/>
    <col min="14335" max="14587" width="9.140625" style="134"/>
    <col min="14588" max="14588" width="34.7109375" style="134" customWidth="1"/>
    <col min="14589" max="14589" width="82" style="134" customWidth="1"/>
    <col min="14590" max="14590" width="16.140625" style="134" customWidth="1"/>
    <col min="14591" max="14843" width="9.140625" style="134"/>
    <col min="14844" max="14844" width="34.7109375" style="134" customWidth="1"/>
    <col min="14845" max="14845" width="82" style="134" customWidth="1"/>
    <col min="14846" max="14846" width="16.140625" style="134" customWidth="1"/>
    <col min="14847" max="15099" width="9.140625" style="134"/>
    <col min="15100" max="15100" width="34.7109375" style="134" customWidth="1"/>
    <col min="15101" max="15101" width="82" style="134" customWidth="1"/>
    <col min="15102" max="15102" width="16.140625" style="134" customWidth="1"/>
    <col min="15103" max="15355" width="9.140625" style="134"/>
    <col min="15356" max="15356" width="34.7109375" style="134" customWidth="1"/>
    <col min="15357" max="15357" width="82" style="134" customWidth="1"/>
    <col min="15358" max="15358" width="16.140625" style="134" customWidth="1"/>
    <col min="15359" max="15611" width="9.140625" style="134"/>
    <col min="15612" max="15612" width="34.7109375" style="134" customWidth="1"/>
    <col min="15613" max="15613" width="82" style="134" customWidth="1"/>
    <col min="15614" max="15614" width="16.140625" style="134" customWidth="1"/>
    <col min="15615" max="15867" width="9.140625" style="134"/>
    <col min="15868" max="15868" width="34.7109375" style="134" customWidth="1"/>
    <col min="15869" max="15869" width="82" style="134" customWidth="1"/>
    <col min="15870" max="15870" width="16.140625" style="134" customWidth="1"/>
    <col min="15871" max="16123" width="9.140625" style="134"/>
    <col min="16124" max="16124" width="34.7109375" style="134" customWidth="1"/>
    <col min="16125" max="16125" width="82" style="134" customWidth="1"/>
    <col min="16126" max="16126" width="16.140625" style="134" customWidth="1"/>
    <col min="16127" max="16384" width="9.140625" style="134"/>
  </cols>
  <sheetData>
    <row r="1" spans="1:5" hidden="1" x14ac:dyDescent="0.2">
      <c r="A1" s="207"/>
      <c r="B1" s="496" t="s">
        <v>985</v>
      </c>
      <c r="C1" s="497"/>
    </row>
    <row r="2" spans="1:5" ht="12" hidden="1" customHeight="1" x14ac:dyDescent="0.2">
      <c r="A2" s="207"/>
      <c r="B2" s="496" t="s">
        <v>843</v>
      </c>
      <c r="C2" s="497"/>
    </row>
    <row r="3" spans="1:5" hidden="1" x14ac:dyDescent="0.2">
      <c r="A3" s="207"/>
      <c r="B3" s="496" t="s">
        <v>844</v>
      </c>
      <c r="C3" s="497"/>
    </row>
    <row r="4" spans="1:5" hidden="1" x14ac:dyDescent="0.2">
      <c r="A4" s="207"/>
      <c r="B4" s="496" t="s">
        <v>842</v>
      </c>
      <c r="C4" s="497"/>
    </row>
    <row r="5" spans="1:5" hidden="1" x14ac:dyDescent="0.2">
      <c r="A5" s="207"/>
      <c r="B5" s="496" t="s">
        <v>1262</v>
      </c>
      <c r="C5" s="497"/>
    </row>
    <row r="6" spans="1:5" hidden="1" x14ac:dyDescent="0.2">
      <c r="A6" s="207"/>
      <c r="B6" s="496" t="s">
        <v>1243</v>
      </c>
      <c r="C6" s="497"/>
    </row>
    <row r="7" spans="1:5" hidden="1" x14ac:dyDescent="0.2">
      <c r="A7" s="207"/>
      <c r="C7" s="135"/>
    </row>
    <row r="9" spans="1:5" x14ac:dyDescent="0.2">
      <c r="A9" s="494" t="s">
        <v>64</v>
      </c>
      <c r="B9" s="494"/>
      <c r="C9" s="494"/>
    </row>
    <row r="10" spans="1:5" x14ac:dyDescent="0.2">
      <c r="A10" s="495" t="s">
        <v>1244</v>
      </c>
      <c r="B10" s="495"/>
      <c r="C10" s="495"/>
    </row>
    <row r="11" spans="1:5" x14ac:dyDescent="0.2">
      <c r="A11" s="208"/>
      <c r="B11" s="209"/>
      <c r="C11" s="210" t="s">
        <v>161</v>
      </c>
    </row>
    <row r="12" spans="1:5" s="135" customFormat="1" ht="38.25" x14ac:dyDescent="0.2">
      <c r="A12" s="477" t="s">
        <v>65</v>
      </c>
      <c r="B12" s="477" t="s">
        <v>66</v>
      </c>
      <c r="C12" s="211" t="s">
        <v>559</v>
      </c>
      <c r="D12" s="329"/>
    </row>
    <row r="13" spans="1:5" s="135" customFormat="1" x14ac:dyDescent="0.2">
      <c r="A13" s="477">
        <v>1</v>
      </c>
      <c r="B13" s="477">
        <v>2</v>
      </c>
      <c r="C13" s="212">
        <v>3</v>
      </c>
      <c r="D13" s="329"/>
    </row>
    <row r="14" spans="1:5" s="135" customFormat="1" x14ac:dyDescent="0.2">
      <c r="A14" s="213" t="s">
        <v>67</v>
      </c>
      <c r="B14" s="213" t="s">
        <v>68</v>
      </c>
      <c r="C14" s="244">
        <f>C15+C60</f>
        <v>951411.4</v>
      </c>
      <c r="D14" s="329"/>
      <c r="E14" s="383"/>
    </row>
    <row r="15" spans="1:5" s="135" customFormat="1" x14ac:dyDescent="0.2">
      <c r="A15" s="213"/>
      <c r="B15" s="213" t="s">
        <v>560</v>
      </c>
      <c r="C15" s="244">
        <f>C16+C27+C41+C53+C57</f>
        <v>912911.4</v>
      </c>
      <c r="D15" s="329"/>
      <c r="E15" s="383"/>
    </row>
    <row r="16" spans="1:5" s="135" customFormat="1" x14ac:dyDescent="0.2">
      <c r="A16" s="213" t="s">
        <v>69</v>
      </c>
      <c r="B16" s="213" t="s">
        <v>606</v>
      </c>
      <c r="C16" s="244">
        <f>C17</f>
        <v>836922.9</v>
      </c>
      <c r="D16" s="329"/>
    </row>
    <row r="17" spans="1:4" s="135" customFormat="1" x14ac:dyDescent="0.2">
      <c r="A17" s="214" t="s">
        <v>561</v>
      </c>
      <c r="B17" s="214" t="s">
        <v>562</v>
      </c>
      <c r="C17" s="245">
        <f>C18+C19+C20+C21+C22+C24+C23+C25+C26</f>
        <v>836922.9</v>
      </c>
      <c r="D17" s="329"/>
    </row>
    <row r="18" spans="1:4" s="135" customFormat="1" ht="204" x14ac:dyDescent="0.2">
      <c r="A18" s="214" t="s">
        <v>563</v>
      </c>
      <c r="B18" s="214" t="s">
        <v>1247</v>
      </c>
      <c r="C18" s="246">
        <v>349425.6</v>
      </c>
      <c r="D18" s="329"/>
    </row>
    <row r="19" spans="1:4" s="135" customFormat="1" ht="153" x14ac:dyDescent="0.2">
      <c r="A19" s="214" t="s">
        <v>564</v>
      </c>
      <c r="B19" s="214" t="s">
        <v>1248</v>
      </c>
      <c r="C19" s="246">
        <v>17.7</v>
      </c>
      <c r="D19" s="329"/>
    </row>
    <row r="20" spans="1:4" s="135" customFormat="1" ht="140.25" x14ac:dyDescent="0.2">
      <c r="A20" s="214" t="s">
        <v>565</v>
      </c>
      <c r="B20" s="214" t="s">
        <v>1249</v>
      </c>
      <c r="C20" s="246">
        <v>1470.4</v>
      </c>
      <c r="D20" s="329"/>
    </row>
    <row r="21" spans="1:4" s="135" customFormat="1" ht="79.5" customHeight="1" x14ac:dyDescent="0.2">
      <c r="A21" s="214" t="s">
        <v>566</v>
      </c>
      <c r="B21" s="214" t="s">
        <v>1250</v>
      </c>
      <c r="C21" s="246">
        <v>1551.2</v>
      </c>
      <c r="D21" s="329"/>
    </row>
    <row r="22" spans="1:4" s="135" customFormat="1" ht="409.5" x14ac:dyDescent="0.2">
      <c r="A22" s="214" t="s">
        <v>851</v>
      </c>
      <c r="B22" s="214" t="s">
        <v>1251</v>
      </c>
      <c r="C22" s="246">
        <v>62215.1</v>
      </c>
      <c r="D22" s="329"/>
    </row>
    <row r="23" spans="1:4" s="135" customFormat="1" ht="102" x14ac:dyDescent="0.2">
      <c r="A23" s="214" t="s">
        <v>1030</v>
      </c>
      <c r="B23" s="214" t="s">
        <v>1252</v>
      </c>
      <c r="C23" s="246">
        <v>619.6</v>
      </c>
      <c r="D23" s="329"/>
    </row>
    <row r="24" spans="1:4" s="135" customFormat="1" ht="102" x14ac:dyDescent="0.2">
      <c r="A24" s="214" t="s">
        <v>1021</v>
      </c>
      <c r="B24" s="214" t="s">
        <v>1253</v>
      </c>
      <c r="C24" s="246">
        <v>29469.5</v>
      </c>
      <c r="D24" s="329"/>
    </row>
    <row r="25" spans="1:4" s="135" customFormat="1" ht="51" x14ac:dyDescent="0.2">
      <c r="A25" s="214" t="s">
        <v>1245</v>
      </c>
      <c r="B25" s="214" t="s">
        <v>1254</v>
      </c>
      <c r="C25" s="246">
        <v>370504.8</v>
      </c>
      <c r="D25" s="329"/>
    </row>
    <row r="26" spans="1:4" s="135" customFormat="1" ht="63.75" x14ac:dyDescent="0.2">
      <c r="A26" s="214" t="s">
        <v>1246</v>
      </c>
      <c r="B26" s="214" t="s">
        <v>1255</v>
      </c>
      <c r="C26" s="246">
        <v>21649</v>
      </c>
      <c r="D26" s="329"/>
    </row>
    <row r="27" spans="1:4" s="216" customFormat="1" ht="38.25" x14ac:dyDescent="0.2">
      <c r="A27" s="213" t="s">
        <v>70</v>
      </c>
      <c r="B27" s="213" t="s">
        <v>71</v>
      </c>
      <c r="C27" s="247">
        <f>C28</f>
        <v>11265.2</v>
      </c>
      <c r="D27" s="373"/>
    </row>
    <row r="28" spans="1:4" s="216" customFormat="1" ht="44.25" customHeight="1" x14ac:dyDescent="0.2">
      <c r="A28" s="213" t="s">
        <v>72</v>
      </c>
      <c r="B28" s="213" t="s">
        <v>73</v>
      </c>
      <c r="C28" s="247">
        <f>C29+C32+C35+C38</f>
        <v>11265.2</v>
      </c>
      <c r="D28" s="373"/>
    </row>
    <row r="29" spans="1:4" s="216" customFormat="1" ht="81" customHeight="1" x14ac:dyDescent="0.2">
      <c r="A29" s="213" t="s">
        <v>74</v>
      </c>
      <c r="B29" s="213" t="s">
        <v>75</v>
      </c>
      <c r="C29" s="247">
        <f>C30+C31</f>
        <v>5835.1</v>
      </c>
      <c r="D29" s="373"/>
    </row>
    <row r="30" spans="1:4" s="135" customFormat="1" ht="111.75" customHeight="1" x14ac:dyDescent="0.2">
      <c r="A30" s="214" t="s">
        <v>639</v>
      </c>
      <c r="B30" s="214" t="s">
        <v>638</v>
      </c>
      <c r="C30" s="246">
        <v>2222.6</v>
      </c>
      <c r="D30" s="329"/>
    </row>
    <row r="31" spans="1:4" s="135" customFormat="1" ht="102" x14ac:dyDescent="0.2">
      <c r="A31" s="214" t="s">
        <v>648</v>
      </c>
      <c r="B31" s="214" t="s">
        <v>1256</v>
      </c>
      <c r="C31" s="246">
        <v>3612.5</v>
      </c>
      <c r="D31" s="329"/>
    </row>
    <row r="32" spans="1:4" s="135" customFormat="1" ht="96.75" customHeight="1" x14ac:dyDescent="0.2">
      <c r="A32" s="213" t="s">
        <v>76</v>
      </c>
      <c r="B32" s="213" t="s">
        <v>77</v>
      </c>
      <c r="C32" s="251">
        <f>C33+C34</f>
        <v>27.6</v>
      </c>
      <c r="D32" s="329"/>
    </row>
    <row r="33" spans="1:4" s="135" customFormat="1" ht="124.5" customHeight="1" x14ac:dyDescent="0.2">
      <c r="A33" s="214" t="s">
        <v>640</v>
      </c>
      <c r="B33" s="214" t="s">
        <v>641</v>
      </c>
      <c r="C33" s="246">
        <v>10.5</v>
      </c>
      <c r="D33" s="329"/>
    </row>
    <row r="34" spans="1:4" s="135" customFormat="1" ht="114.75" x14ac:dyDescent="0.2">
      <c r="A34" s="214" t="s">
        <v>649</v>
      </c>
      <c r="B34" s="214" t="s">
        <v>1257</v>
      </c>
      <c r="C34" s="246">
        <v>17.100000000000001</v>
      </c>
      <c r="D34" s="329"/>
    </row>
    <row r="35" spans="1:4" s="216" customFormat="1" ht="84" customHeight="1" x14ac:dyDescent="0.2">
      <c r="A35" s="213" t="s">
        <v>78</v>
      </c>
      <c r="B35" s="213" t="s">
        <v>79</v>
      </c>
      <c r="C35" s="247">
        <f>C36+C37</f>
        <v>5833.5</v>
      </c>
      <c r="D35" s="373"/>
    </row>
    <row r="36" spans="1:4" s="135" customFormat="1" ht="113.25" customHeight="1" x14ac:dyDescent="0.2">
      <c r="A36" s="214" t="s">
        <v>643</v>
      </c>
      <c r="B36" s="214" t="s">
        <v>642</v>
      </c>
      <c r="C36" s="246">
        <v>2222</v>
      </c>
      <c r="D36" s="329"/>
    </row>
    <row r="37" spans="1:4" s="135" customFormat="1" ht="102" x14ac:dyDescent="0.2">
      <c r="A37" s="214" t="s">
        <v>650</v>
      </c>
      <c r="B37" s="214" t="s">
        <v>1258</v>
      </c>
      <c r="C37" s="246">
        <v>3611.5</v>
      </c>
      <c r="D37" s="329"/>
    </row>
    <row r="38" spans="1:4" s="216" customFormat="1" ht="79.5" customHeight="1" x14ac:dyDescent="0.2">
      <c r="A38" s="213" t="s">
        <v>80</v>
      </c>
      <c r="B38" s="213" t="s">
        <v>81</v>
      </c>
      <c r="C38" s="247">
        <f>C39+C40</f>
        <v>-431</v>
      </c>
      <c r="D38" s="373"/>
    </row>
    <row r="39" spans="1:4" s="135" customFormat="1" ht="108.75" customHeight="1" x14ac:dyDescent="0.2">
      <c r="A39" s="214" t="s">
        <v>644</v>
      </c>
      <c r="B39" s="214" t="s">
        <v>653</v>
      </c>
      <c r="C39" s="246">
        <v>-164.2</v>
      </c>
      <c r="D39" s="329"/>
    </row>
    <row r="40" spans="1:4" s="135" customFormat="1" ht="102" x14ac:dyDescent="0.2">
      <c r="A40" s="214" t="s">
        <v>651</v>
      </c>
      <c r="B40" s="214" t="s">
        <v>1259</v>
      </c>
      <c r="C40" s="246">
        <v>-266.8</v>
      </c>
      <c r="D40" s="329"/>
    </row>
    <row r="41" spans="1:4" s="216" customFormat="1" x14ac:dyDescent="0.2">
      <c r="A41" s="213" t="s">
        <v>82</v>
      </c>
      <c r="B41" s="213" t="s">
        <v>83</v>
      </c>
      <c r="C41" s="247">
        <f>C42+C47+C49+C51</f>
        <v>60798.2</v>
      </c>
      <c r="D41" s="373"/>
    </row>
    <row r="42" spans="1:4" s="135" customFormat="1" ht="31.5" customHeight="1" x14ac:dyDescent="0.2">
      <c r="A42" s="213" t="s">
        <v>84</v>
      </c>
      <c r="B42" s="213" t="s">
        <v>567</v>
      </c>
      <c r="C42" s="247">
        <f>C43+C45</f>
        <v>56705.9</v>
      </c>
      <c r="D42" s="329"/>
    </row>
    <row r="43" spans="1:4" s="135" customFormat="1" ht="41.25" customHeight="1" x14ac:dyDescent="0.2">
      <c r="A43" s="213" t="s">
        <v>85</v>
      </c>
      <c r="B43" s="213" t="s">
        <v>86</v>
      </c>
      <c r="C43" s="247">
        <f>C44</f>
        <v>35755.4</v>
      </c>
      <c r="D43" s="329"/>
    </row>
    <row r="44" spans="1:4" s="135" customFormat="1" ht="34.5" customHeight="1" x14ac:dyDescent="0.2">
      <c r="A44" s="214" t="s">
        <v>87</v>
      </c>
      <c r="B44" s="214" t="s">
        <v>86</v>
      </c>
      <c r="C44" s="248">
        <f>34189.8+1565.6</f>
        <v>35755.4</v>
      </c>
      <c r="D44" s="417"/>
    </row>
    <row r="45" spans="1:4" s="135" customFormat="1" ht="42.75" customHeight="1" x14ac:dyDescent="0.2">
      <c r="A45" s="213" t="s">
        <v>88</v>
      </c>
      <c r="B45" s="213" t="s">
        <v>89</v>
      </c>
      <c r="C45" s="247">
        <f>C46</f>
        <v>20950.5</v>
      </c>
      <c r="D45" s="329"/>
    </row>
    <row r="46" spans="1:4" s="135" customFormat="1" ht="67.5" customHeight="1" x14ac:dyDescent="0.2">
      <c r="A46" s="214" t="s">
        <v>90</v>
      </c>
      <c r="B46" s="214" t="s">
        <v>525</v>
      </c>
      <c r="C46" s="248">
        <v>20950.5</v>
      </c>
      <c r="D46" s="329"/>
    </row>
    <row r="47" spans="1:4" s="135" customFormat="1" ht="25.5" x14ac:dyDescent="0.2">
      <c r="A47" s="213" t="s">
        <v>91</v>
      </c>
      <c r="B47" s="213" t="s">
        <v>92</v>
      </c>
      <c r="C47" s="247">
        <f>C48</f>
        <v>1</v>
      </c>
      <c r="D47" s="329"/>
    </row>
    <row r="48" spans="1:4" s="135" customFormat="1" ht="25.5" x14ac:dyDescent="0.2">
      <c r="A48" s="217" t="s">
        <v>93</v>
      </c>
      <c r="B48" s="214" t="s">
        <v>92</v>
      </c>
      <c r="C48" s="248">
        <v>1</v>
      </c>
      <c r="D48" s="329"/>
    </row>
    <row r="49" spans="1:4" s="216" customFormat="1" x14ac:dyDescent="0.2">
      <c r="A49" s="218" t="s">
        <v>94</v>
      </c>
      <c r="B49" s="213" t="s">
        <v>95</v>
      </c>
      <c r="C49" s="247">
        <f>C50</f>
        <v>1888</v>
      </c>
      <c r="D49" s="373"/>
    </row>
    <row r="50" spans="1:4" s="135" customFormat="1" x14ac:dyDescent="0.2">
      <c r="A50" s="214" t="s">
        <v>96</v>
      </c>
      <c r="B50" s="214" t="s">
        <v>95</v>
      </c>
      <c r="C50" s="248">
        <v>1888</v>
      </c>
      <c r="D50" s="329"/>
    </row>
    <row r="51" spans="1:4" s="135" customFormat="1" ht="25.5" x14ac:dyDescent="0.2">
      <c r="A51" s="213" t="s">
        <v>97</v>
      </c>
      <c r="B51" s="213" t="s">
        <v>98</v>
      </c>
      <c r="C51" s="247">
        <f>C52</f>
        <v>2203.3000000000002</v>
      </c>
      <c r="D51" s="329"/>
    </row>
    <row r="52" spans="1:4" s="135" customFormat="1" ht="38.25" x14ac:dyDescent="0.2">
      <c r="A52" s="214" t="s">
        <v>99</v>
      </c>
      <c r="B52" s="214" t="s">
        <v>100</v>
      </c>
      <c r="C52" s="248">
        <f>2052.5+150.8</f>
        <v>2203.3000000000002</v>
      </c>
      <c r="D52" s="417"/>
    </row>
    <row r="53" spans="1:4" s="135" customFormat="1" x14ac:dyDescent="0.2">
      <c r="A53" s="213" t="s">
        <v>101</v>
      </c>
      <c r="B53" s="213" t="s">
        <v>102</v>
      </c>
      <c r="C53" s="247">
        <f>C54</f>
        <v>749.1</v>
      </c>
      <c r="D53" s="329"/>
    </row>
    <row r="54" spans="1:4" s="135" customFormat="1" x14ac:dyDescent="0.2">
      <c r="A54" s="213" t="s">
        <v>103</v>
      </c>
      <c r="B54" s="213" t="s">
        <v>104</v>
      </c>
      <c r="C54" s="244">
        <f>C55</f>
        <v>749.1</v>
      </c>
      <c r="D54" s="329"/>
    </row>
    <row r="55" spans="1:4" s="135" customFormat="1" x14ac:dyDescent="0.2">
      <c r="A55" s="213" t="s">
        <v>159</v>
      </c>
      <c r="B55" s="213" t="s">
        <v>1156</v>
      </c>
      <c r="C55" s="244">
        <f>C56</f>
        <v>749.1</v>
      </c>
      <c r="D55" s="329"/>
    </row>
    <row r="56" spans="1:4" s="135" customFormat="1" ht="38.25" x14ac:dyDescent="0.2">
      <c r="A56" s="214" t="s">
        <v>105</v>
      </c>
      <c r="B56" s="214" t="s">
        <v>568</v>
      </c>
      <c r="C56" s="245">
        <v>749.1</v>
      </c>
      <c r="D56" s="329"/>
    </row>
    <row r="57" spans="1:4" s="216" customFormat="1" x14ac:dyDescent="0.2">
      <c r="A57" s="213" t="s">
        <v>106</v>
      </c>
      <c r="B57" s="213" t="s">
        <v>107</v>
      </c>
      <c r="C57" s="244">
        <f>C58</f>
        <v>3176</v>
      </c>
      <c r="D57" s="373"/>
    </row>
    <row r="58" spans="1:4" s="216" customFormat="1" ht="41.25" customHeight="1" x14ac:dyDescent="0.2">
      <c r="A58" s="213" t="s">
        <v>108</v>
      </c>
      <c r="B58" s="213" t="s">
        <v>109</v>
      </c>
      <c r="C58" s="244">
        <f>C59</f>
        <v>3176</v>
      </c>
      <c r="D58" s="373"/>
    </row>
    <row r="59" spans="1:4" s="135" customFormat="1" ht="43.5" customHeight="1" x14ac:dyDescent="0.2">
      <c r="A59" s="214" t="s">
        <v>110</v>
      </c>
      <c r="B59" s="217" t="s">
        <v>569</v>
      </c>
      <c r="C59" s="249">
        <f>310+2866</f>
        <v>3176</v>
      </c>
      <c r="D59" s="373"/>
    </row>
    <row r="60" spans="1:4" s="216" customFormat="1" ht="15.75" x14ac:dyDescent="0.2">
      <c r="A60" s="218"/>
      <c r="B60" s="213" t="s">
        <v>570</v>
      </c>
      <c r="C60" s="244">
        <f>C61+C69+C76+C80+C87</f>
        <v>38500</v>
      </c>
      <c r="D60" s="417"/>
    </row>
    <row r="61" spans="1:4" s="216" customFormat="1" ht="38.25" x14ac:dyDescent="0.2">
      <c r="A61" s="218" t="s">
        <v>111</v>
      </c>
      <c r="B61" s="213" t="s">
        <v>112</v>
      </c>
      <c r="C61" s="244">
        <f>C62+C66</f>
        <v>36800</v>
      </c>
      <c r="D61" s="373"/>
    </row>
    <row r="62" spans="1:4" s="135" customFormat="1" ht="86.25" customHeight="1" x14ac:dyDescent="0.2">
      <c r="A62" s="213" t="s">
        <v>113</v>
      </c>
      <c r="B62" s="213" t="s">
        <v>571</v>
      </c>
      <c r="C62" s="244">
        <f>C63</f>
        <v>11800</v>
      </c>
      <c r="D62" s="329"/>
    </row>
    <row r="63" spans="1:4" s="135" customFormat="1" ht="69" customHeight="1" x14ac:dyDescent="0.2">
      <c r="A63" s="213" t="s">
        <v>114</v>
      </c>
      <c r="B63" s="213" t="s">
        <v>115</v>
      </c>
      <c r="C63" s="244">
        <f>C64+C65</f>
        <v>11800</v>
      </c>
      <c r="D63" s="329"/>
    </row>
    <row r="64" spans="1:4" s="135" customFormat="1" ht="92.25" customHeight="1" x14ac:dyDescent="0.2">
      <c r="A64" s="214" t="s">
        <v>116</v>
      </c>
      <c r="B64" s="214" t="s">
        <v>526</v>
      </c>
      <c r="C64" s="245">
        <v>300</v>
      </c>
      <c r="D64" s="329"/>
    </row>
    <row r="65" spans="1:5" s="135" customFormat="1" ht="79.5" customHeight="1" x14ac:dyDescent="0.2">
      <c r="A65" s="214" t="s">
        <v>949</v>
      </c>
      <c r="B65" s="214" t="s">
        <v>948</v>
      </c>
      <c r="C65" s="245">
        <v>11500</v>
      </c>
      <c r="D65" s="370"/>
      <c r="E65" s="366"/>
    </row>
    <row r="66" spans="1:5" s="135" customFormat="1" ht="93" customHeight="1" x14ac:dyDescent="0.2">
      <c r="A66" s="213" t="s">
        <v>117</v>
      </c>
      <c r="B66" s="213" t="s">
        <v>118</v>
      </c>
      <c r="C66" s="244">
        <f>C67</f>
        <v>25000</v>
      </c>
      <c r="D66" s="329"/>
    </row>
    <row r="67" spans="1:5" s="135" customFormat="1" ht="80.25" customHeight="1" x14ac:dyDescent="0.2">
      <c r="A67" s="214" t="s">
        <v>119</v>
      </c>
      <c r="B67" s="214" t="s">
        <v>120</v>
      </c>
      <c r="C67" s="245">
        <f>C68</f>
        <v>25000</v>
      </c>
      <c r="D67" s="329"/>
    </row>
    <row r="68" spans="1:5" s="135" customFormat="1" ht="84" customHeight="1" x14ac:dyDescent="0.2">
      <c r="A68" s="214" t="s">
        <v>121</v>
      </c>
      <c r="B68" s="214" t="s">
        <v>122</v>
      </c>
      <c r="C68" s="245">
        <v>25000</v>
      </c>
      <c r="D68" s="329"/>
    </row>
    <row r="69" spans="1:5" s="216" customFormat="1" ht="25.5" hidden="1" x14ac:dyDescent="0.2">
      <c r="A69" s="213" t="s">
        <v>123</v>
      </c>
      <c r="B69" s="213" t="s">
        <v>572</v>
      </c>
      <c r="C69" s="244">
        <f>C70</f>
        <v>0</v>
      </c>
      <c r="D69" s="373"/>
    </row>
    <row r="70" spans="1:5" s="216" customFormat="1" ht="28.5" hidden="1" customHeight="1" x14ac:dyDescent="0.2">
      <c r="A70" s="213" t="s">
        <v>124</v>
      </c>
      <c r="B70" s="213" t="s">
        <v>125</v>
      </c>
      <c r="C70" s="419">
        <f>C71+C72+C73</f>
        <v>0</v>
      </c>
      <c r="D70" s="373"/>
    </row>
    <row r="71" spans="1:5" s="135" customFormat="1" ht="30" hidden="1" customHeight="1" x14ac:dyDescent="0.2">
      <c r="A71" s="214" t="s">
        <v>126</v>
      </c>
      <c r="B71" s="214" t="s">
        <v>726</v>
      </c>
      <c r="C71" s="246">
        <v>0</v>
      </c>
      <c r="D71" s="329"/>
    </row>
    <row r="72" spans="1:5" s="135" customFormat="1" ht="29.25" hidden="1" customHeight="1" x14ac:dyDescent="0.2">
      <c r="A72" s="420" t="s">
        <v>848</v>
      </c>
      <c r="B72" s="421" t="s">
        <v>800</v>
      </c>
      <c r="C72" s="246">
        <v>0</v>
      </c>
      <c r="D72" s="329"/>
    </row>
    <row r="73" spans="1:5" s="216" customFormat="1" ht="25.5" hidden="1" x14ac:dyDescent="0.2">
      <c r="A73" s="213" t="s">
        <v>127</v>
      </c>
      <c r="B73" s="213" t="s">
        <v>128</v>
      </c>
      <c r="C73" s="251">
        <f>C74+C75</f>
        <v>0</v>
      </c>
      <c r="D73" s="373"/>
    </row>
    <row r="74" spans="1:5" s="135" customFormat="1" hidden="1" x14ac:dyDescent="0.2">
      <c r="A74" s="420" t="s">
        <v>849</v>
      </c>
      <c r="B74" s="421" t="s">
        <v>573</v>
      </c>
      <c r="C74" s="246">
        <v>0</v>
      </c>
      <c r="D74" s="329"/>
    </row>
    <row r="75" spans="1:5" s="135" customFormat="1" hidden="1" x14ac:dyDescent="0.2">
      <c r="A75" s="420" t="s">
        <v>850</v>
      </c>
      <c r="B75" s="421" t="s">
        <v>801</v>
      </c>
      <c r="C75" s="246">
        <v>0</v>
      </c>
      <c r="D75" s="329"/>
    </row>
    <row r="76" spans="1:5" s="216" customFormat="1" ht="25.5" hidden="1" x14ac:dyDescent="0.2">
      <c r="A76" s="213" t="s">
        <v>129</v>
      </c>
      <c r="B76" s="213" t="s">
        <v>727</v>
      </c>
      <c r="C76" s="244">
        <f>C77</f>
        <v>0</v>
      </c>
      <c r="D76" s="373"/>
    </row>
    <row r="77" spans="1:5" s="135" customFormat="1" hidden="1" x14ac:dyDescent="0.2">
      <c r="A77" s="213" t="s">
        <v>130</v>
      </c>
      <c r="B77" s="213" t="s">
        <v>131</v>
      </c>
      <c r="C77" s="244">
        <f>C78</f>
        <v>0</v>
      </c>
      <c r="D77" s="329"/>
    </row>
    <row r="78" spans="1:5" s="135" customFormat="1" hidden="1" x14ac:dyDescent="0.2">
      <c r="A78" s="214" t="s">
        <v>760</v>
      </c>
      <c r="B78" s="214" t="s">
        <v>761</v>
      </c>
      <c r="C78" s="245">
        <f>C79</f>
        <v>0</v>
      </c>
      <c r="D78" s="329"/>
    </row>
    <row r="79" spans="1:5" s="135" customFormat="1" ht="25.5" hidden="1" x14ac:dyDescent="0.2">
      <c r="A79" s="214" t="s">
        <v>759</v>
      </c>
      <c r="B79" s="214" t="s">
        <v>758</v>
      </c>
      <c r="C79" s="245">
        <v>0</v>
      </c>
      <c r="D79" s="329"/>
    </row>
    <row r="80" spans="1:5" s="216" customFormat="1" ht="25.5" x14ac:dyDescent="0.2">
      <c r="A80" s="213" t="s">
        <v>132</v>
      </c>
      <c r="B80" s="213" t="s">
        <v>133</v>
      </c>
      <c r="C80" s="244">
        <f>C81+C84</f>
        <v>1100</v>
      </c>
      <c r="D80" s="373"/>
    </row>
    <row r="81" spans="1:6" s="216" customFormat="1" ht="80.25" customHeight="1" x14ac:dyDescent="0.2">
      <c r="A81" s="213" t="s">
        <v>854</v>
      </c>
      <c r="B81" s="213" t="s">
        <v>855</v>
      </c>
      <c r="C81" s="244">
        <f>C82</f>
        <v>100</v>
      </c>
      <c r="D81" s="373"/>
    </row>
    <row r="82" spans="1:6" s="216" customFormat="1" ht="97.5" customHeight="1" x14ac:dyDescent="0.2">
      <c r="A82" s="213" t="s">
        <v>852</v>
      </c>
      <c r="B82" s="213" t="s">
        <v>951</v>
      </c>
      <c r="C82" s="244">
        <f>C83</f>
        <v>100</v>
      </c>
      <c r="D82" s="373"/>
    </row>
    <row r="83" spans="1:6" s="216" customFormat="1" ht="83.25" customHeight="1" x14ac:dyDescent="0.2">
      <c r="A83" s="214" t="s">
        <v>853</v>
      </c>
      <c r="B83" s="214" t="s">
        <v>841</v>
      </c>
      <c r="C83" s="245">
        <v>100</v>
      </c>
      <c r="D83" s="373"/>
    </row>
    <row r="84" spans="1:6" s="216" customFormat="1" ht="30" customHeight="1" x14ac:dyDescent="0.2">
      <c r="A84" s="213" t="s">
        <v>481</v>
      </c>
      <c r="B84" s="213" t="s">
        <v>482</v>
      </c>
      <c r="C84" s="244">
        <f>C85</f>
        <v>1000</v>
      </c>
      <c r="D84" s="373"/>
    </row>
    <row r="85" spans="1:6" s="216" customFormat="1" ht="30.75" customHeight="1" x14ac:dyDescent="0.2">
      <c r="A85" s="213" t="s">
        <v>762</v>
      </c>
      <c r="B85" s="213" t="s">
        <v>763</v>
      </c>
      <c r="C85" s="244">
        <f>C86</f>
        <v>1000</v>
      </c>
      <c r="D85" s="373"/>
    </row>
    <row r="86" spans="1:6" s="135" customFormat="1" ht="48" customHeight="1" x14ac:dyDescent="0.2">
      <c r="A86" s="214" t="s">
        <v>483</v>
      </c>
      <c r="B86" s="214" t="s">
        <v>671</v>
      </c>
      <c r="C86" s="418">
        <v>1000</v>
      </c>
      <c r="D86" s="329"/>
    </row>
    <row r="87" spans="1:6" s="216" customFormat="1" x14ac:dyDescent="0.2">
      <c r="A87" s="213" t="s">
        <v>134</v>
      </c>
      <c r="B87" s="213" t="s">
        <v>135</v>
      </c>
      <c r="C87" s="244">
        <f>C88+C91</f>
        <v>600</v>
      </c>
      <c r="D87" s="373"/>
    </row>
    <row r="88" spans="1:6" s="216" customFormat="1" ht="38.25" hidden="1" x14ac:dyDescent="0.2">
      <c r="A88" s="213" t="s">
        <v>868</v>
      </c>
      <c r="B88" s="213" t="s">
        <v>1157</v>
      </c>
      <c r="C88" s="244">
        <f>C89</f>
        <v>0</v>
      </c>
      <c r="D88" s="373"/>
    </row>
    <row r="89" spans="1:6" s="216" customFormat="1" ht="56.25" hidden="1" customHeight="1" x14ac:dyDescent="0.2">
      <c r="A89" s="213" t="s">
        <v>869</v>
      </c>
      <c r="B89" s="213" t="s">
        <v>1158</v>
      </c>
      <c r="C89" s="244">
        <f>C90</f>
        <v>0</v>
      </c>
      <c r="D89" s="373"/>
    </row>
    <row r="90" spans="1:6" s="216" customFormat="1" ht="81" hidden="1" customHeight="1" x14ac:dyDescent="0.2">
      <c r="A90" s="214" t="s">
        <v>870</v>
      </c>
      <c r="B90" s="214" t="s">
        <v>1159</v>
      </c>
      <c r="C90" s="245">
        <v>0</v>
      </c>
      <c r="D90" s="373"/>
    </row>
    <row r="91" spans="1:6" s="216" customFormat="1" ht="25.5" x14ac:dyDescent="0.2">
      <c r="A91" s="213" t="s">
        <v>765</v>
      </c>
      <c r="B91" s="213" t="s">
        <v>764</v>
      </c>
      <c r="C91" s="244">
        <f>C94+C92</f>
        <v>600</v>
      </c>
      <c r="D91" s="417"/>
    </row>
    <row r="92" spans="1:6" s="216" customFormat="1" ht="38.25" x14ac:dyDescent="0.2">
      <c r="A92" s="213" t="s">
        <v>1019</v>
      </c>
      <c r="B92" s="213" t="s">
        <v>1020</v>
      </c>
      <c r="C92" s="244">
        <f>C93</f>
        <v>500</v>
      </c>
      <c r="D92" s="373"/>
    </row>
    <row r="93" spans="1:6" s="216" customFormat="1" ht="51" x14ac:dyDescent="0.2">
      <c r="A93" s="214" t="s">
        <v>1018</v>
      </c>
      <c r="B93" s="214" t="s">
        <v>1017</v>
      </c>
      <c r="C93" s="245">
        <v>500</v>
      </c>
      <c r="D93" s="373"/>
    </row>
    <row r="94" spans="1:6" s="216" customFormat="1" ht="69.75" customHeight="1" x14ac:dyDescent="0.2">
      <c r="A94" s="213" t="s">
        <v>802</v>
      </c>
      <c r="B94" s="213" t="s">
        <v>767</v>
      </c>
      <c r="C94" s="244">
        <f>C95+C96</f>
        <v>100</v>
      </c>
      <c r="D94" s="373"/>
    </row>
    <row r="95" spans="1:6" s="135" customFormat="1" ht="63.75" x14ac:dyDescent="0.2">
      <c r="A95" s="214" t="s">
        <v>677</v>
      </c>
      <c r="B95" s="214" t="s">
        <v>766</v>
      </c>
      <c r="C95" s="245">
        <v>100</v>
      </c>
      <c r="D95" s="329"/>
      <c r="F95" s="383"/>
    </row>
    <row r="96" spans="1:6" s="135" customFormat="1" ht="63.75" hidden="1" x14ac:dyDescent="0.2">
      <c r="A96" s="214" t="s">
        <v>1039</v>
      </c>
      <c r="B96" s="214" t="s">
        <v>1317</v>
      </c>
      <c r="C96" s="245"/>
      <c r="D96" s="329"/>
    </row>
    <row r="97" spans="1:9" s="216" customFormat="1" x14ac:dyDescent="0.2">
      <c r="A97" s="213" t="s">
        <v>136</v>
      </c>
      <c r="B97" s="213" t="s">
        <v>137</v>
      </c>
      <c r="C97" s="244">
        <f>C98+C205+C198+C201</f>
        <v>3203360</v>
      </c>
      <c r="D97" s="374"/>
      <c r="E97" s="262"/>
      <c r="F97" s="262"/>
    </row>
    <row r="98" spans="1:9" s="216" customFormat="1" ht="25.5" x14ac:dyDescent="0.2">
      <c r="A98" s="213" t="s">
        <v>138</v>
      </c>
      <c r="B98" s="213" t="s">
        <v>139</v>
      </c>
      <c r="C98" s="244">
        <f>C99+C104+C167+C184</f>
        <v>3203360</v>
      </c>
      <c r="D98" s="375"/>
      <c r="E98" s="262"/>
      <c r="F98" s="280"/>
      <c r="G98" s="280"/>
    </row>
    <row r="99" spans="1:9" s="216" customFormat="1" ht="25.5" x14ac:dyDescent="0.2">
      <c r="A99" s="213" t="s">
        <v>574</v>
      </c>
      <c r="B99" s="213" t="s">
        <v>521</v>
      </c>
      <c r="C99" s="244">
        <f>C100+C102</f>
        <v>579536.6</v>
      </c>
      <c r="D99" s="375"/>
      <c r="E99" s="280"/>
      <c r="F99" s="280"/>
      <c r="H99" s="280"/>
    </row>
    <row r="100" spans="1:9" s="135" customFormat="1" ht="30" customHeight="1" x14ac:dyDescent="0.2">
      <c r="A100" s="213" t="s">
        <v>575</v>
      </c>
      <c r="B100" s="213" t="s">
        <v>140</v>
      </c>
      <c r="C100" s="244">
        <f>C101</f>
        <v>579536.6</v>
      </c>
      <c r="D100" s="329"/>
      <c r="E100" s="301"/>
      <c r="F100" s="301"/>
    </row>
    <row r="101" spans="1:9" s="135" customFormat="1" ht="39" customHeight="1" x14ac:dyDescent="0.2">
      <c r="A101" s="214" t="s">
        <v>576</v>
      </c>
      <c r="B101" s="214" t="s">
        <v>787</v>
      </c>
      <c r="C101" s="245">
        <v>579536.6</v>
      </c>
      <c r="D101" s="398"/>
      <c r="E101" s="380"/>
      <c r="F101" s="390"/>
      <c r="H101" s="391"/>
      <c r="I101" s="392"/>
    </row>
    <row r="102" spans="1:9" s="135" customFormat="1" ht="29.25" hidden="1" customHeight="1" x14ac:dyDescent="0.2">
      <c r="A102" s="213" t="s">
        <v>1272</v>
      </c>
      <c r="B102" s="213" t="s">
        <v>1273</v>
      </c>
      <c r="C102" s="244">
        <f>C103</f>
        <v>0</v>
      </c>
      <c r="D102" s="329"/>
    </row>
    <row r="103" spans="1:9" s="135" customFormat="1" ht="38.25" hidden="1" x14ac:dyDescent="0.2">
      <c r="A103" s="214" t="s">
        <v>1274</v>
      </c>
      <c r="B103" s="214" t="s">
        <v>1275</v>
      </c>
      <c r="C103" s="245">
        <v>0</v>
      </c>
      <c r="D103" s="329"/>
    </row>
    <row r="104" spans="1:9" s="135" customFormat="1" ht="29.25" customHeight="1" x14ac:dyDescent="0.2">
      <c r="A104" s="213" t="s">
        <v>577</v>
      </c>
      <c r="B104" s="213" t="s">
        <v>141</v>
      </c>
      <c r="C104" s="244">
        <f>C108+C110+C124+C134+C122+C118+C116+C112+C132+C120+C126+C114+C105+C128+C130</f>
        <v>1085077.1000000001</v>
      </c>
      <c r="D104" s="376"/>
      <c r="E104" s="383"/>
      <c r="F104" s="220"/>
    </row>
    <row r="105" spans="1:9" s="135" customFormat="1" ht="29.25" customHeight="1" x14ac:dyDescent="0.2">
      <c r="A105" s="213" t="s">
        <v>1293</v>
      </c>
      <c r="B105" s="213" t="s">
        <v>1292</v>
      </c>
      <c r="C105" s="244">
        <f>C106</f>
        <v>120222</v>
      </c>
      <c r="D105" s="376"/>
      <c r="E105" s="383"/>
      <c r="F105" s="220"/>
    </row>
    <row r="106" spans="1:9" s="135" customFormat="1" ht="45" customHeight="1" x14ac:dyDescent="0.2">
      <c r="A106" s="214" t="s">
        <v>1294</v>
      </c>
      <c r="B106" s="214" t="s">
        <v>1295</v>
      </c>
      <c r="C106" s="245">
        <f>C107</f>
        <v>120222</v>
      </c>
      <c r="D106" s="376"/>
      <c r="E106" s="383"/>
      <c r="F106" s="220"/>
    </row>
    <row r="107" spans="1:9" s="135" customFormat="1" ht="42" customHeight="1" x14ac:dyDescent="0.2">
      <c r="A107" s="214" t="s">
        <v>144</v>
      </c>
      <c r="B107" s="214" t="s">
        <v>1296</v>
      </c>
      <c r="C107" s="245">
        <v>120222</v>
      </c>
      <c r="D107" s="376"/>
      <c r="E107" s="383"/>
      <c r="F107" s="220"/>
    </row>
    <row r="108" spans="1:9" s="135" customFormat="1" ht="72.75" hidden="1" customHeight="1" x14ac:dyDescent="0.2">
      <c r="A108" s="213" t="s">
        <v>1181</v>
      </c>
      <c r="B108" s="213" t="s">
        <v>1182</v>
      </c>
      <c r="C108" s="244">
        <f>C109</f>
        <v>0</v>
      </c>
      <c r="D108" s="377"/>
    </row>
    <row r="109" spans="1:9" s="135" customFormat="1" ht="70.5" hidden="1" customHeight="1" x14ac:dyDescent="0.2">
      <c r="A109" s="382" t="s">
        <v>1183</v>
      </c>
      <c r="B109" s="214" t="s">
        <v>1184</v>
      </c>
      <c r="C109" s="245">
        <v>0</v>
      </c>
      <c r="D109" s="329"/>
    </row>
    <row r="110" spans="1:9" s="135" customFormat="1" ht="45.75" hidden="1" customHeight="1" x14ac:dyDescent="0.2">
      <c r="A110" s="213" t="s">
        <v>1185</v>
      </c>
      <c r="B110" s="213" t="s">
        <v>1186</v>
      </c>
      <c r="C110" s="244">
        <f>C111</f>
        <v>0</v>
      </c>
      <c r="D110" s="329"/>
    </row>
    <row r="111" spans="1:9" s="216" customFormat="1" ht="43.5" hidden="1" customHeight="1" x14ac:dyDescent="0.2">
      <c r="A111" s="214" t="s">
        <v>1187</v>
      </c>
      <c r="B111" s="214" t="s">
        <v>1188</v>
      </c>
      <c r="C111" s="245"/>
      <c r="D111" s="329"/>
    </row>
    <row r="112" spans="1:9" s="135" customFormat="1" ht="68.25" hidden="1" customHeight="1" x14ac:dyDescent="0.2">
      <c r="A112" s="213" t="s">
        <v>927</v>
      </c>
      <c r="B112" s="213" t="s">
        <v>952</v>
      </c>
      <c r="C112" s="244">
        <f>C113</f>
        <v>0</v>
      </c>
      <c r="D112" s="377"/>
    </row>
    <row r="113" spans="1:14" s="135" customFormat="1" ht="81" hidden="1" customHeight="1" x14ac:dyDescent="0.2">
      <c r="A113" s="214" t="s">
        <v>926</v>
      </c>
      <c r="B113" s="214" t="s">
        <v>928</v>
      </c>
      <c r="C113" s="245"/>
      <c r="D113" s="329"/>
    </row>
    <row r="114" spans="1:14" s="135" customFormat="1" ht="39.75" customHeight="1" x14ac:dyDescent="0.2">
      <c r="A114" s="213" t="s">
        <v>1288</v>
      </c>
      <c r="B114" s="213" t="s">
        <v>1289</v>
      </c>
      <c r="C114" s="244">
        <f>C115</f>
        <v>205805.5</v>
      </c>
      <c r="D114" s="329"/>
    </row>
    <row r="115" spans="1:14" s="135" customFormat="1" ht="46.5" customHeight="1" x14ac:dyDescent="0.2">
      <c r="A115" s="214" t="s">
        <v>1290</v>
      </c>
      <c r="B115" s="214" t="s">
        <v>1291</v>
      </c>
      <c r="C115" s="245">
        <v>205805.5</v>
      </c>
      <c r="D115" s="329"/>
    </row>
    <row r="116" spans="1:14" s="135" customFormat="1" ht="68.25" customHeight="1" x14ac:dyDescent="0.2">
      <c r="A116" s="213" t="s">
        <v>931</v>
      </c>
      <c r="B116" s="213" t="s">
        <v>953</v>
      </c>
      <c r="C116" s="244">
        <f>C117</f>
        <v>1857.1</v>
      </c>
      <c r="D116" s="329"/>
    </row>
    <row r="117" spans="1:14" s="135" customFormat="1" ht="66" customHeight="1" x14ac:dyDescent="0.2">
      <c r="A117" s="214" t="s">
        <v>930</v>
      </c>
      <c r="B117" s="217" t="s">
        <v>929</v>
      </c>
      <c r="C117" s="245">
        <v>1857.1</v>
      </c>
      <c r="D117" s="329"/>
      <c r="E117" s="493"/>
      <c r="F117" s="493"/>
      <c r="G117" s="493"/>
      <c r="H117" s="493"/>
      <c r="I117" s="493"/>
      <c r="J117" s="493"/>
      <c r="K117" s="493"/>
      <c r="L117" s="493"/>
      <c r="M117" s="493"/>
      <c r="N117" s="493"/>
    </row>
    <row r="118" spans="1:14" s="135" customFormat="1" ht="25.5" hidden="1" x14ac:dyDescent="0.2">
      <c r="A118" s="213" t="s">
        <v>884</v>
      </c>
      <c r="B118" s="213" t="s">
        <v>885</v>
      </c>
      <c r="C118" s="244">
        <f>C119</f>
        <v>0</v>
      </c>
      <c r="D118" s="329"/>
    </row>
    <row r="119" spans="1:14" s="135" customFormat="1" ht="38.25" hidden="1" x14ac:dyDescent="0.2">
      <c r="A119" s="214" t="s">
        <v>887</v>
      </c>
      <c r="B119" s="214" t="s">
        <v>886</v>
      </c>
      <c r="C119" s="245">
        <v>0</v>
      </c>
      <c r="D119" s="329"/>
    </row>
    <row r="120" spans="1:14" s="135" customFormat="1" ht="25.5" hidden="1" x14ac:dyDescent="0.2">
      <c r="A120" s="213" t="s">
        <v>884</v>
      </c>
      <c r="B120" s="213" t="s">
        <v>885</v>
      </c>
      <c r="C120" s="244">
        <f>C121</f>
        <v>0</v>
      </c>
      <c r="D120" s="329"/>
    </row>
    <row r="121" spans="1:14" s="135" customFormat="1" ht="38.25" hidden="1" x14ac:dyDescent="0.2">
      <c r="A121" s="214" t="s">
        <v>887</v>
      </c>
      <c r="B121" s="214" t="s">
        <v>886</v>
      </c>
      <c r="C121" s="245"/>
      <c r="D121" s="329"/>
    </row>
    <row r="122" spans="1:14" s="216" customFormat="1" ht="56.25" customHeight="1" x14ac:dyDescent="0.2">
      <c r="A122" s="213" t="s">
        <v>1299</v>
      </c>
      <c r="B122" s="213" t="s">
        <v>803</v>
      </c>
      <c r="C122" s="244">
        <f>C123</f>
        <v>18630.2</v>
      </c>
      <c r="D122" s="373"/>
    </row>
    <row r="123" spans="1:14" s="135" customFormat="1" ht="63.75" x14ac:dyDescent="0.2">
      <c r="A123" s="214" t="s">
        <v>1300</v>
      </c>
      <c r="B123" s="214" t="s">
        <v>1298</v>
      </c>
      <c r="C123" s="245">
        <v>18630.2</v>
      </c>
      <c r="D123" s="398"/>
    </row>
    <row r="124" spans="1:14" s="216" customFormat="1" ht="54.75" customHeight="1" x14ac:dyDescent="0.2">
      <c r="A124" s="213" t="s">
        <v>1190</v>
      </c>
      <c r="B124" s="213" t="s">
        <v>1191</v>
      </c>
      <c r="C124" s="244">
        <f>C125</f>
        <v>101010.2</v>
      </c>
      <c r="D124" s="373"/>
    </row>
    <row r="125" spans="1:14" s="216" customFormat="1" ht="68.25" customHeight="1" x14ac:dyDescent="0.2">
      <c r="A125" s="217" t="s">
        <v>1192</v>
      </c>
      <c r="B125" s="473" t="s">
        <v>1193</v>
      </c>
      <c r="C125" s="245">
        <v>101010.2</v>
      </c>
      <c r="D125" s="373"/>
    </row>
    <row r="126" spans="1:14" s="216" customFormat="1" ht="57.75" customHeight="1" x14ac:dyDescent="0.2">
      <c r="A126" s="213" t="s">
        <v>1283</v>
      </c>
      <c r="B126" s="213" t="s">
        <v>1282</v>
      </c>
      <c r="C126" s="244">
        <f>C127</f>
        <v>1345.2</v>
      </c>
      <c r="D126" s="373"/>
    </row>
    <row r="127" spans="1:14" s="216" customFormat="1" ht="68.25" customHeight="1" x14ac:dyDescent="0.2">
      <c r="A127" s="217" t="s">
        <v>1280</v>
      </c>
      <c r="B127" s="214" t="s">
        <v>1281</v>
      </c>
      <c r="C127" s="245">
        <v>1345.2</v>
      </c>
      <c r="D127" s="373"/>
    </row>
    <row r="128" spans="1:14" s="216" customFormat="1" ht="129.75" customHeight="1" x14ac:dyDescent="0.2">
      <c r="A128" s="213" t="s">
        <v>1302</v>
      </c>
      <c r="B128" s="213" t="s">
        <v>1303</v>
      </c>
      <c r="C128" s="244">
        <f>C129</f>
        <v>32788.300000000003</v>
      </c>
      <c r="D128" s="373"/>
    </row>
    <row r="129" spans="1:4" s="216" customFormat="1" ht="119.25" customHeight="1" x14ac:dyDescent="0.2">
      <c r="A129" s="217" t="s">
        <v>1305</v>
      </c>
      <c r="B129" s="217" t="s">
        <v>1304</v>
      </c>
      <c r="C129" s="249">
        <v>32788.300000000003</v>
      </c>
      <c r="D129" s="373"/>
    </row>
    <row r="130" spans="1:4" s="216" customFormat="1" ht="45.75" customHeight="1" x14ac:dyDescent="0.2">
      <c r="A130" s="213" t="s">
        <v>1318</v>
      </c>
      <c r="B130" s="213" t="s">
        <v>1319</v>
      </c>
      <c r="C130" s="244">
        <f>C131</f>
        <v>97000</v>
      </c>
      <c r="D130" s="373"/>
    </row>
    <row r="131" spans="1:4" s="216" customFormat="1" ht="40.5" customHeight="1" x14ac:dyDescent="0.2">
      <c r="A131" s="217" t="s">
        <v>1321</v>
      </c>
      <c r="B131" s="214" t="s">
        <v>1320</v>
      </c>
      <c r="C131" s="245">
        <v>97000</v>
      </c>
      <c r="D131" s="373"/>
    </row>
    <row r="132" spans="1:4" s="216" customFormat="1" ht="27.75" customHeight="1" x14ac:dyDescent="0.2">
      <c r="A132" s="213" t="s">
        <v>934</v>
      </c>
      <c r="B132" s="213" t="s">
        <v>954</v>
      </c>
      <c r="C132" s="244">
        <f>C133</f>
        <v>30303.1</v>
      </c>
      <c r="D132" s="373"/>
    </row>
    <row r="133" spans="1:4" s="216" customFormat="1" ht="40.5" customHeight="1" x14ac:dyDescent="0.2">
      <c r="A133" s="214" t="s">
        <v>933</v>
      </c>
      <c r="B133" s="214" t="s">
        <v>932</v>
      </c>
      <c r="C133" s="245">
        <v>30303.1</v>
      </c>
      <c r="D133" s="373"/>
    </row>
    <row r="134" spans="1:4" s="216" customFormat="1" x14ac:dyDescent="0.2">
      <c r="A134" s="213" t="s">
        <v>578</v>
      </c>
      <c r="B134" s="213" t="s">
        <v>142</v>
      </c>
      <c r="C134" s="244">
        <f>C135</f>
        <v>476115.5</v>
      </c>
      <c r="D134" s="373"/>
    </row>
    <row r="135" spans="1:4" s="216" customFormat="1" x14ac:dyDescent="0.2">
      <c r="A135" s="217" t="s">
        <v>579</v>
      </c>
      <c r="B135" s="217" t="s">
        <v>143</v>
      </c>
      <c r="C135" s="249">
        <f>SUM(C136:C166)</f>
        <v>476115.5</v>
      </c>
      <c r="D135" s="373"/>
    </row>
    <row r="136" spans="1:4" s="216" customFormat="1" ht="42" customHeight="1" x14ac:dyDescent="0.2">
      <c r="A136" s="217" t="s">
        <v>144</v>
      </c>
      <c r="B136" s="217" t="s">
        <v>1177</v>
      </c>
      <c r="C136" s="478">
        <v>2571.4</v>
      </c>
      <c r="D136" s="329"/>
    </row>
    <row r="137" spans="1:4" s="216" customFormat="1" ht="42" customHeight="1" x14ac:dyDescent="0.2">
      <c r="A137" s="217"/>
      <c r="B137" s="217" t="s">
        <v>1178</v>
      </c>
      <c r="C137" s="249">
        <v>6335</v>
      </c>
      <c r="D137" s="329"/>
    </row>
    <row r="138" spans="1:4" s="216" customFormat="1" ht="17.25" customHeight="1" x14ac:dyDescent="0.2">
      <c r="A138" s="217"/>
      <c r="B138" s="217" t="s">
        <v>1277</v>
      </c>
      <c r="C138" s="249">
        <v>500</v>
      </c>
      <c r="D138" s="329"/>
    </row>
    <row r="139" spans="1:4" s="216" customFormat="1" ht="42" customHeight="1" x14ac:dyDescent="0.2">
      <c r="A139" s="217"/>
      <c r="B139" s="217" t="s">
        <v>1342</v>
      </c>
      <c r="C139" s="249">
        <v>1000</v>
      </c>
      <c r="D139" s="397"/>
    </row>
    <row r="140" spans="1:4" s="216" customFormat="1" ht="30" customHeight="1" x14ac:dyDescent="0.2">
      <c r="B140" s="217" t="s">
        <v>1278</v>
      </c>
      <c r="C140" s="249">
        <v>13456.2</v>
      </c>
      <c r="D140" s="422"/>
    </row>
    <row r="141" spans="1:4" s="216" customFormat="1" ht="28.5" customHeight="1" x14ac:dyDescent="0.2">
      <c r="B141" s="217" t="s">
        <v>1279</v>
      </c>
      <c r="C141" s="249">
        <v>5401.6</v>
      </c>
      <c r="D141" s="373"/>
    </row>
    <row r="142" spans="1:4" s="216" customFormat="1" ht="17.25" customHeight="1" x14ac:dyDescent="0.2">
      <c r="A142" s="217"/>
      <c r="B142" s="217" t="s">
        <v>1341</v>
      </c>
      <c r="C142" s="249">
        <v>300</v>
      </c>
      <c r="D142" s="373"/>
    </row>
    <row r="143" spans="1:4" s="216" customFormat="1" ht="29.25" customHeight="1" x14ac:dyDescent="0.2">
      <c r="A143" s="217"/>
      <c r="B143" s="217" t="s">
        <v>1284</v>
      </c>
      <c r="C143" s="249">
        <v>13473.7</v>
      </c>
      <c r="D143" s="329"/>
    </row>
    <row r="144" spans="1:4" s="216" customFormat="1" ht="33" customHeight="1" x14ac:dyDescent="0.2">
      <c r="B144" s="217" t="s">
        <v>1285</v>
      </c>
      <c r="C144" s="249">
        <v>240118.7</v>
      </c>
      <c r="D144" s="396"/>
    </row>
    <row r="145" spans="1:5" s="216" customFormat="1" ht="40.5" customHeight="1" x14ac:dyDescent="0.2">
      <c r="B145" s="217" t="s">
        <v>1340</v>
      </c>
      <c r="C145" s="249">
        <v>2538</v>
      </c>
      <c r="D145" s="329"/>
    </row>
    <row r="146" spans="1:5" s="216" customFormat="1" ht="27.75" customHeight="1" x14ac:dyDescent="0.2">
      <c r="B146" s="217" t="s">
        <v>1286</v>
      </c>
      <c r="C146" s="249">
        <v>7243.8</v>
      </c>
      <c r="D146" s="329"/>
      <c r="E146" s="379"/>
    </row>
    <row r="147" spans="1:5" s="216" customFormat="1" ht="44.25" customHeight="1" x14ac:dyDescent="0.2">
      <c r="B147" s="217" t="s">
        <v>1287</v>
      </c>
      <c r="C147" s="249">
        <v>19793.2</v>
      </c>
      <c r="D147" s="329"/>
    </row>
    <row r="148" spans="1:5" s="216" customFormat="1" ht="44.25" customHeight="1" x14ac:dyDescent="0.2">
      <c r="B148" s="217" t="s">
        <v>1339</v>
      </c>
      <c r="C148" s="249">
        <v>600</v>
      </c>
      <c r="D148" s="373"/>
    </row>
    <row r="149" spans="1:5" s="216" customFormat="1" ht="48" customHeight="1" x14ac:dyDescent="0.2">
      <c r="B149" s="217" t="s">
        <v>1338</v>
      </c>
      <c r="C149" s="249">
        <v>100</v>
      </c>
      <c r="D149" s="329"/>
    </row>
    <row r="150" spans="1:5" s="216" customFormat="1" ht="25.5" customHeight="1" x14ac:dyDescent="0.2">
      <c r="A150" s="217"/>
      <c r="B150" s="217" t="s">
        <v>1297</v>
      </c>
      <c r="C150" s="249">
        <v>18474.599999999999</v>
      </c>
      <c r="D150" s="329"/>
    </row>
    <row r="151" spans="1:5" s="216" customFormat="1" ht="34.5" customHeight="1" x14ac:dyDescent="0.2">
      <c r="A151" s="217"/>
      <c r="B151" s="217" t="s">
        <v>1161</v>
      </c>
      <c r="C151" s="249">
        <v>14804.2</v>
      </c>
      <c r="D151" s="329"/>
    </row>
    <row r="152" spans="1:5" s="216" customFormat="1" ht="31.5" customHeight="1" x14ac:dyDescent="0.2">
      <c r="A152" s="217"/>
      <c r="B152" s="217" t="s">
        <v>1301</v>
      </c>
      <c r="C152" s="479">
        <v>16867.7</v>
      </c>
      <c r="D152" s="396"/>
    </row>
    <row r="153" spans="1:5" s="216" customFormat="1" ht="41.25" customHeight="1" x14ac:dyDescent="0.2">
      <c r="A153" s="217"/>
      <c r="B153" s="217" t="s">
        <v>448</v>
      </c>
      <c r="C153" s="249">
        <v>10533.6</v>
      </c>
      <c r="D153" s="329"/>
    </row>
    <row r="154" spans="1:5" s="216" customFormat="1" ht="27.75" customHeight="1" x14ac:dyDescent="0.2">
      <c r="A154" s="217"/>
      <c r="B154" s="217" t="s">
        <v>1189</v>
      </c>
      <c r="C154" s="249">
        <v>1800</v>
      </c>
      <c r="D154" s="329"/>
    </row>
    <row r="155" spans="1:5" s="216" customFormat="1" ht="28.5" customHeight="1" x14ac:dyDescent="0.2">
      <c r="A155" s="217"/>
      <c r="B155" s="217" t="s">
        <v>1194</v>
      </c>
      <c r="C155" s="249">
        <v>1100</v>
      </c>
      <c r="D155" s="329"/>
    </row>
    <row r="156" spans="1:5" s="216" customFormat="1" ht="17.25" customHeight="1" x14ac:dyDescent="0.2">
      <c r="A156" s="217"/>
      <c r="B156" s="217" t="s">
        <v>1195</v>
      </c>
      <c r="C156" s="249">
        <v>400</v>
      </c>
      <c r="D156" s="329"/>
    </row>
    <row r="157" spans="1:5" s="216" customFormat="1" ht="27" customHeight="1" x14ac:dyDescent="0.2">
      <c r="A157" s="217"/>
      <c r="B157" s="473" t="s">
        <v>1306</v>
      </c>
      <c r="C157" s="245">
        <v>524.79999999999995</v>
      </c>
      <c r="D157" s="329"/>
    </row>
    <row r="158" spans="1:5" s="216" customFormat="1" ht="30.75" customHeight="1" x14ac:dyDescent="0.2">
      <c r="A158" s="217"/>
      <c r="B158" s="214" t="s">
        <v>1307</v>
      </c>
      <c r="C158" s="249">
        <v>20000</v>
      </c>
      <c r="D158" s="373"/>
    </row>
    <row r="159" spans="1:5" s="216" customFormat="1" ht="55.5" customHeight="1" x14ac:dyDescent="0.2">
      <c r="A159" s="217"/>
      <c r="B159" s="217" t="s">
        <v>1308</v>
      </c>
      <c r="C159" s="249">
        <v>8000</v>
      </c>
      <c r="D159" s="373"/>
    </row>
    <row r="160" spans="1:5" s="216" customFormat="1" ht="43.5" customHeight="1" x14ac:dyDescent="0.2">
      <c r="A160" s="217"/>
      <c r="B160" s="217" t="s">
        <v>1322</v>
      </c>
      <c r="C160" s="249">
        <v>2500</v>
      </c>
      <c r="D160" s="373"/>
    </row>
    <row r="161" spans="1:5" s="216" customFormat="1" ht="28.5" customHeight="1" x14ac:dyDescent="0.2">
      <c r="A161" s="217"/>
      <c r="B161" s="217" t="s">
        <v>1309</v>
      </c>
      <c r="C161" s="249">
        <v>45000</v>
      </c>
      <c r="D161" s="397"/>
    </row>
    <row r="162" spans="1:5" s="216" customFormat="1" ht="28.5" customHeight="1" x14ac:dyDescent="0.2">
      <c r="A162" s="217"/>
      <c r="B162" s="217" t="s">
        <v>1310</v>
      </c>
      <c r="C162" s="249">
        <v>9500</v>
      </c>
      <c r="D162" s="397"/>
    </row>
    <row r="163" spans="1:5" s="216" customFormat="1" ht="28.5" customHeight="1" x14ac:dyDescent="0.2">
      <c r="A163" s="217"/>
      <c r="B163" s="217" t="s">
        <v>1311</v>
      </c>
      <c r="C163" s="249">
        <v>10000</v>
      </c>
      <c r="D163" s="397"/>
    </row>
    <row r="164" spans="1:5" s="216" customFormat="1" ht="28.5" customHeight="1" x14ac:dyDescent="0.2">
      <c r="A164" s="217"/>
      <c r="B164" s="217" t="s">
        <v>1312</v>
      </c>
      <c r="C164" s="245">
        <v>1435</v>
      </c>
      <c r="D164" s="397"/>
    </row>
    <row r="165" spans="1:5" s="216" customFormat="1" ht="28.5" customHeight="1" x14ac:dyDescent="0.2">
      <c r="A165" s="217"/>
      <c r="B165" s="217" t="s">
        <v>1313</v>
      </c>
      <c r="C165" s="249">
        <v>1000</v>
      </c>
      <c r="D165" s="397"/>
    </row>
    <row r="166" spans="1:5" s="216" customFormat="1" ht="28.5" customHeight="1" x14ac:dyDescent="0.2">
      <c r="A166" s="217"/>
      <c r="B166" s="217" t="s">
        <v>1314</v>
      </c>
      <c r="C166" s="249">
        <v>744</v>
      </c>
      <c r="D166" s="371"/>
    </row>
    <row r="167" spans="1:5" s="216" customFormat="1" ht="25.5" x14ac:dyDescent="0.2">
      <c r="A167" s="218" t="s">
        <v>580</v>
      </c>
      <c r="B167" s="218" t="s">
        <v>484</v>
      </c>
      <c r="C167" s="250">
        <f>C168+C170+C172+C176+C174</f>
        <v>1261448.8999999999</v>
      </c>
      <c r="D167" s="373"/>
    </row>
    <row r="168" spans="1:5" s="216" customFormat="1" ht="80.25" customHeight="1" x14ac:dyDescent="0.2">
      <c r="A168" s="218" t="s">
        <v>581</v>
      </c>
      <c r="B168" s="218" t="s">
        <v>485</v>
      </c>
      <c r="C168" s="250">
        <f>C169</f>
        <v>214.5</v>
      </c>
      <c r="D168" s="373"/>
    </row>
    <row r="169" spans="1:5" s="216" customFormat="1" ht="87.75" customHeight="1" x14ac:dyDescent="0.2">
      <c r="A169" s="217" t="s">
        <v>582</v>
      </c>
      <c r="B169" s="217" t="s">
        <v>486</v>
      </c>
      <c r="C169" s="249">
        <v>214.5</v>
      </c>
      <c r="D169" s="373"/>
    </row>
    <row r="170" spans="1:5" s="216" customFormat="1" ht="66" customHeight="1" x14ac:dyDescent="0.2">
      <c r="A170" s="218" t="s">
        <v>583</v>
      </c>
      <c r="B170" s="218" t="s">
        <v>1218</v>
      </c>
      <c r="C170" s="250">
        <f>C171</f>
        <v>19533.599999999999</v>
      </c>
      <c r="D170" s="373"/>
    </row>
    <row r="171" spans="1:5" s="216" customFormat="1" ht="67.5" customHeight="1" x14ac:dyDescent="0.2">
      <c r="A171" s="217" t="s">
        <v>584</v>
      </c>
      <c r="B171" s="217" t="s">
        <v>1219</v>
      </c>
      <c r="C171" s="249">
        <v>19533.599999999999</v>
      </c>
      <c r="D171" s="329"/>
    </row>
    <row r="172" spans="1:5" s="216" customFormat="1" ht="53.25" customHeight="1" x14ac:dyDescent="0.2">
      <c r="A172" s="218" t="s">
        <v>585</v>
      </c>
      <c r="B172" s="218" t="s">
        <v>586</v>
      </c>
      <c r="C172" s="244">
        <f>C173</f>
        <v>76</v>
      </c>
      <c r="D172" s="373"/>
    </row>
    <row r="173" spans="1:5" s="216" customFormat="1" ht="67.5" customHeight="1" x14ac:dyDescent="0.2">
      <c r="A173" s="217" t="s">
        <v>587</v>
      </c>
      <c r="B173" s="217" t="s">
        <v>588</v>
      </c>
      <c r="C173" s="245">
        <v>76</v>
      </c>
      <c r="D173" s="373"/>
    </row>
    <row r="174" spans="1:5" s="216" customFormat="1" ht="25.5" x14ac:dyDescent="0.2">
      <c r="A174" s="218" t="s">
        <v>589</v>
      </c>
      <c r="B174" s="218" t="s">
        <v>145</v>
      </c>
      <c r="C174" s="244">
        <f>C175</f>
        <v>5970.6</v>
      </c>
      <c r="D174" s="373"/>
    </row>
    <row r="175" spans="1:5" s="216" customFormat="1" ht="38.25" x14ac:dyDescent="0.2">
      <c r="A175" s="214" t="s">
        <v>590</v>
      </c>
      <c r="B175" s="214" t="s">
        <v>146</v>
      </c>
      <c r="C175" s="245">
        <v>5970.6</v>
      </c>
      <c r="D175" s="396"/>
      <c r="E175" s="379"/>
    </row>
    <row r="176" spans="1:5" s="216" customFormat="1" x14ac:dyDescent="0.2">
      <c r="A176" s="218" t="s">
        <v>591</v>
      </c>
      <c r="B176" s="218" t="s">
        <v>147</v>
      </c>
      <c r="C176" s="250">
        <f>C177</f>
        <v>1235654.2</v>
      </c>
      <c r="D176" s="373"/>
    </row>
    <row r="177" spans="1:8" s="135" customFormat="1" x14ac:dyDescent="0.2">
      <c r="A177" s="218" t="s">
        <v>592</v>
      </c>
      <c r="B177" s="213" t="s">
        <v>148</v>
      </c>
      <c r="C177" s="244">
        <f>C178++C180+C181+C182+C179+C183</f>
        <v>1235654.2</v>
      </c>
      <c r="D177" s="329"/>
    </row>
    <row r="178" spans="1:8" s="135" customFormat="1" ht="133.5" customHeight="1" x14ac:dyDescent="0.2">
      <c r="A178" s="217" t="s">
        <v>144</v>
      </c>
      <c r="B178" s="217" t="s">
        <v>160</v>
      </c>
      <c r="C178" s="245">
        <v>1227544.7</v>
      </c>
      <c r="D178" s="329"/>
    </row>
    <row r="179" spans="1:8" s="135" customFormat="1" ht="15.75" customHeight="1" x14ac:dyDescent="0.2">
      <c r="A179" s="217"/>
      <c r="B179" s="217" t="s">
        <v>1149</v>
      </c>
      <c r="C179" s="478">
        <v>330</v>
      </c>
      <c r="D179" s="329"/>
      <c r="E179" s="399"/>
      <c r="F179" s="399"/>
      <c r="G179" s="399"/>
      <c r="H179" s="399"/>
    </row>
    <row r="180" spans="1:8" s="135" customFormat="1" ht="25.5" x14ac:dyDescent="0.2">
      <c r="A180" s="217"/>
      <c r="B180" s="214" t="s">
        <v>151</v>
      </c>
      <c r="C180" s="478">
        <v>2830.2</v>
      </c>
      <c r="D180" s="329"/>
    </row>
    <row r="181" spans="1:8" s="135" customFormat="1" ht="25.5" x14ac:dyDescent="0.2">
      <c r="A181" s="217"/>
      <c r="B181" s="217" t="s">
        <v>150</v>
      </c>
      <c r="C181" s="478">
        <v>2650.8</v>
      </c>
      <c r="D181" s="329"/>
    </row>
    <row r="182" spans="1:8" s="135" customFormat="1" ht="25.5" x14ac:dyDescent="0.2">
      <c r="A182" s="214"/>
      <c r="B182" s="217" t="s">
        <v>149</v>
      </c>
      <c r="C182" s="480">
        <v>464.5</v>
      </c>
      <c r="D182" s="329"/>
    </row>
    <row r="183" spans="1:8" s="135" customFormat="1" ht="33.75" customHeight="1" x14ac:dyDescent="0.2">
      <c r="A183" s="214"/>
      <c r="B183" s="217" t="s">
        <v>1276</v>
      </c>
      <c r="C183" s="480">
        <v>1834</v>
      </c>
      <c r="D183" s="329"/>
    </row>
    <row r="184" spans="1:8" s="216" customFormat="1" x14ac:dyDescent="0.2">
      <c r="A184" s="213" t="s">
        <v>593</v>
      </c>
      <c r="B184" s="213" t="s">
        <v>152</v>
      </c>
      <c r="C184" s="244">
        <f>C185+C189+C191+C193+C195+C187</f>
        <v>277297.40000000002</v>
      </c>
      <c r="D184" s="373"/>
    </row>
    <row r="185" spans="1:8" s="216" customFormat="1" ht="70.5" customHeight="1" x14ac:dyDescent="0.2">
      <c r="A185" s="218" t="s">
        <v>594</v>
      </c>
      <c r="B185" s="218" t="s">
        <v>153</v>
      </c>
      <c r="C185" s="244">
        <f>C186</f>
        <v>245834.3</v>
      </c>
      <c r="D185" s="373"/>
    </row>
    <row r="186" spans="1:8" s="135" customFormat="1" ht="63.75" x14ac:dyDescent="0.2">
      <c r="A186" s="217" t="s">
        <v>595</v>
      </c>
      <c r="B186" s="217" t="s">
        <v>154</v>
      </c>
      <c r="C186" s="248">
        <f>249717.3+980+1776.6+2177+1183.4-10000</f>
        <v>245834.3</v>
      </c>
      <c r="D186" s="376"/>
    </row>
    <row r="187" spans="1:8" s="135" customFormat="1" ht="146.25" customHeight="1" x14ac:dyDescent="0.2">
      <c r="A187" s="213" t="s">
        <v>1236</v>
      </c>
      <c r="B187" s="213" t="s">
        <v>1316</v>
      </c>
      <c r="C187" s="244">
        <f>C188</f>
        <v>527.5</v>
      </c>
      <c r="D187" s="376"/>
    </row>
    <row r="188" spans="1:8" s="135" customFormat="1" ht="140.25" x14ac:dyDescent="0.2">
      <c r="A188" s="217" t="s">
        <v>1237</v>
      </c>
      <c r="B188" s="217" t="s">
        <v>1315</v>
      </c>
      <c r="C188" s="245">
        <v>527.5</v>
      </c>
      <c r="D188" s="376"/>
    </row>
    <row r="189" spans="1:8" s="216" customFormat="1" ht="109.5" customHeight="1" x14ac:dyDescent="0.2">
      <c r="A189" s="218" t="s">
        <v>724</v>
      </c>
      <c r="B189" s="218" t="s">
        <v>1220</v>
      </c>
      <c r="C189" s="244">
        <f>C190</f>
        <v>30935.599999999999</v>
      </c>
      <c r="D189" s="373"/>
    </row>
    <row r="190" spans="1:8" s="135" customFormat="1" ht="125.25" customHeight="1" x14ac:dyDescent="0.2">
      <c r="A190" s="217" t="s">
        <v>725</v>
      </c>
      <c r="B190" s="217" t="s">
        <v>1221</v>
      </c>
      <c r="C190" s="245">
        <v>30935.599999999999</v>
      </c>
      <c r="D190" s="329"/>
    </row>
    <row r="191" spans="1:8" s="135" customFormat="1" ht="63.75" hidden="1" x14ac:dyDescent="0.2">
      <c r="A191" s="286" t="s">
        <v>955</v>
      </c>
      <c r="B191" s="213" t="s">
        <v>866</v>
      </c>
      <c r="C191" s="244">
        <f>C192</f>
        <v>0</v>
      </c>
      <c r="D191" s="329"/>
    </row>
    <row r="192" spans="1:8" s="135" customFormat="1" ht="78.75" hidden="1" customHeight="1" x14ac:dyDescent="0.2">
      <c r="A192" s="217" t="s">
        <v>956</v>
      </c>
      <c r="B192" s="217" t="s">
        <v>867</v>
      </c>
      <c r="C192" s="245">
        <v>0</v>
      </c>
      <c r="D192" s="329"/>
    </row>
    <row r="193" spans="1:4" s="135" customFormat="1" ht="69" hidden="1" customHeight="1" x14ac:dyDescent="0.2">
      <c r="A193" s="213" t="s">
        <v>959</v>
      </c>
      <c r="B193" s="213" t="s">
        <v>960</v>
      </c>
      <c r="C193" s="244">
        <f>C194</f>
        <v>0</v>
      </c>
      <c r="D193" s="329"/>
    </row>
    <row r="194" spans="1:4" s="135" customFormat="1" ht="69" hidden="1" customHeight="1" x14ac:dyDescent="0.2">
      <c r="A194" s="327" t="s">
        <v>957</v>
      </c>
      <c r="B194" s="214" t="s">
        <v>958</v>
      </c>
      <c r="C194" s="245">
        <v>0</v>
      </c>
      <c r="D194" s="329"/>
    </row>
    <row r="195" spans="1:4" s="135" customFormat="1" ht="31.5" hidden="1" customHeight="1" x14ac:dyDescent="0.2">
      <c r="A195" s="213" t="s">
        <v>1009</v>
      </c>
      <c r="B195" s="213" t="s">
        <v>1010</v>
      </c>
      <c r="C195" s="244">
        <f>C196</f>
        <v>0</v>
      </c>
      <c r="D195" s="329"/>
    </row>
    <row r="196" spans="1:4" s="135" customFormat="1" ht="33" hidden="1" customHeight="1" x14ac:dyDescent="0.2">
      <c r="A196" s="213" t="s">
        <v>1006</v>
      </c>
      <c r="B196" s="213" t="s">
        <v>1007</v>
      </c>
      <c r="C196" s="244">
        <f>C197</f>
        <v>0</v>
      </c>
      <c r="D196" s="329"/>
    </row>
    <row r="197" spans="1:4" s="135" customFormat="1" ht="52.5" hidden="1" customHeight="1" x14ac:dyDescent="0.2">
      <c r="A197" s="327" t="s">
        <v>144</v>
      </c>
      <c r="B197" s="217" t="s">
        <v>1008</v>
      </c>
      <c r="C197" s="245">
        <v>0</v>
      </c>
      <c r="D197" s="329"/>
    </row>
    <row r="198" spans="1:4" s="135" customFormat="1" ht="32.25" hidden="1" customHeight="1" x14ac:dyDescent="0.2">
      <c r="A198" s="367" t="s">
        <v>977</v>
      </c>
      <c r="B198" s="213" t="s">
        <v>978</v>
      </c>
      <c r="C198" s="244">
        <f>C199</f>
        <v>0</v>
      </c>
      <c r="D198" s="329"/>
    </row>
    <row r="199" spans="1:4" s="135" customFormat="1" ht="28.5" hidden="1" customHeight="1" x14ac:dyDescent="0.2">
      <c r="A199" s="367" t="s">
        <v>979</v>
      </c>
      <c r="B199" s="213" t="s">
        <v>980</v>
      </c>
      <c r="C199" s="244">
        <f>C200</f>
        <v>0</v>
      </c>
      <c r="D199" s="329"/>
    </row>
    <row r="200" spans="1:4" s="135" customFormat="1" ht="34.5" hidden="1" customHeight="1" x14ac:dyDescent="0.2">
      <c r="A200" s="327" t="s">
        <v>981</v>
      </c>
      <c r="B200" s="214" t="s">
        <v>980</v>
      </c>
      <c r="C200" s="245">
        <v>0</v>
      </c>
      <c r="D200" s="329"/>
    </row>
    <row r="201" spans="1:4" s="135" customFormat="1" ht="64.5" hidden="1" customHeight="1" x14ac:dyDescent="0.2">
      <c r="A201" s="367" t="s">
        <v>986</v>
      </c>
      <c r="B201" s="213" t="s">
        <v>987</v>
      </c>
      <c r="C201" s="244">
        <f>C202</f>
        <v>0</v>
      </c>
      <c r="D201" s="329"/>
    </row>
    <row r="202" spans="1:4" s="135" customFormat="1" ht="51" hidden="1" customHeight="1" x14ac:dyDescent="0.2">
      <c r="A202" s="367" t="s">
        <v>988</v>
      </c>
      <c r="B202" s="213" t="s">
        <v>989</v>
      </c>
      <c r="C202" s="245">
        <f>C203</f>
        <v>0</v>
      </c>
      <c r="D202" s="329"/>
    </row>
    <row r="203" spans="1:4" s="135" customFormat="1" ht="34.5" hidden="1" customHeight="1" x14ac:dyDescent="0.2">
      <c r="A203" s="367" t="s">
        <v>990</v>
      </c>
      <c r="B203" s="213" t="s">
        <v>991</v>
      </c>
      <c r="C203" s="245">
        <f>C204</f>
        <v>0</v>
      </c>
      <c r="D203" s="329"/>
    </row>
    <row r="204" spans="1:4" s="135" customFormat="1" ht="34.5" hidden="1" customHeight="1" x14ac:dyDescent="0.2">
      <c r="A204" s="327" t="s">
        <v>992</v>
      </c>
      <c r="B204" s="214" t="s">
        <v>993</v>
      </c>
      <c r="C204" s="245">
        <v>0</v>
      </c>
      <c r="D204" s="329"/>
    </row>
    <row r="205" spans="1:4" s="135" customFormat="1" ht="45" hidden="1" customHeight="1" x14ac:dyDescent="0.2">
      <c r="A205" s="213" t="s">
        <v>950</v>
      </c>
      <c r="B205" s="213" t="s">
        <v>921</v>
      </c>
      <c r="C205" s="244">
        <f>C206</f>
        <v>0</v>
      </c>
      <c r="D205" s="329"/>
    </row>
    <row r="206" spans="1:4" s="135" customFormat="1" ht="54" hidden="1" customHeight="1" x14ac:dyDescent="0.2">
      <c r="A206" s="213" t="s">
        <v>922</v>
      </c>
      <c r="B206" s="218" t="s">
        <v>923</v>
      </c>
      <c r="C206" s="244">
        <f>C207+C208</f>
        <v>0</v>
      </c>
      <c r="D206" s="329"/>
    </row>
    <row r="207" spans="1:4" s="135" customFormat="1" ht="69" hidden="1" customHeight="1" x14ac:dyDescent="0.2">
      <c r="A207" s="214" t="s">
        <v>924</v>
      </c>
      <c r="B207" s="214" t="s">
        <v>925</v>
      </c>
      <c r="C207" s="245">
        <v>0</v>
      </c>
      <c r="D207" s="329"/>
    </row>
    <row r="208" spans="1:4" s="135" customFormat="1" ht="51" hidden="1" x14ac:dyDescent="0.2">
      <c r="A208" s="217" t="s">
        <v>637</v>
      </c>
      <c r="B208" s="217" t="s">
        <v>768</v>
      </c>
      <c r="C208" s="245">
        <v>0</v>
      </c>
      <c r="D208" s="329"/>
    </row>
    <row r="209" spans="1:4" s="216" customFormat="1" x14ac:dyDescent="0.2">
      <c r="A209" s="221" t="s">
        <v>155</v>
      </c>
      <c r="B209" s="222"/>
      <c r="C209" s="244">
        <f>C14+C97</f>
        <v>4154771.4</v>
      </c>
      <c r="D209" s="373"/>
    </row>
    <row r="210" spans="1:4" s="135" customFormat="1" x14ac:dyDescent="0.2">
      <c r="A210" s="221"/>
      <c r="B210" s="222"/>
      <c r="C210" s="250"/>
      <c r="D210" s="329"/>
    </row>
    <row r="211" spans="1:4" s="135" customFormat="1" x14ac:dyDescent="0.2">
      <c r="A211" s="221" t="s">
        <v>156</v>
      </c>
      <c r="B211" s="222"/>
      <c r="C211" s="250"/>
      <c r="D211" s="329"/>
    </row>
    <row r="212" spans="1:4" s="135" customFormat="1" ht="38.25" x14ac:dyDescent="0.2">
      <c r="A212" s="223" t="s">
        <v>157</v>
      </c>
      <c r="B212" s="224"/>
      <c r="C212" s="245">
        <f>C209-C167</f>
        <v>2893322.5</v>
      </c>
      <c r="D212" s="329"/>
    </row>
    <row r="213" spans="1:4" s="135" customFormat="1" ht="76.5" x14ac:dyDescent="0.2">
      <c r="A213" s="225" t="s">
        <v>395</v>
      </c>
      <c r="B213" s="224"/>
      <c r="C213" s="245">
        <f>C14</f>
        <v>951411.4</v>
      </c>
      <c r="D213" s="329"/>
    </row>
    <row r="214" spans="1:4" s="135" customFormat="1" x14ac:dyDescent="0.2">
      <c r="A214" s="225"/>
      <c r="B214" s="224"/>
      <c r="C214" s="226"/>
      <c r="D214" s="329"/>
    </row>
    <row r="215" spans="1:4" s="135" customFormat="1" x14ac:dyDescent="0.2">
      <c r="A215" s="221"/>
      <c r="B215" s="227"/>
      <c r="C215" s="228"/>
      <c r="D215" s="329"/>
    </row>
    <row r="216" spans="1:4" s="135" customFormat="1" x14ac:dyDescent="0.2">
      <c r="A216" s="229"/>
      <c r="B216" s="227"/>
      <c r="C216" s="230"/>
      <c r="D216" s="329"/>
    </row>
    <row r="217" spans="1:4" s="135" customFormat="1" x14ac:dyDescent="0.2">
      <c r="A217" s="225"/>
      <c r="B217" s="231"/>
      <c r="C217" s="226"/>
      <c r="D217" s="329"/>
    </row>
    <row r="218" spans="1:4" s="135" customFormat="1" x14ac:dyDescent="0.2">
      <c r="A218" s="223"/>
      <c r="B218" s="206"/>
      <c r="C218" s="226"/>
      <c r="D218" s="329"/>
    </row>
    <row r="219" spans="1:4" s="135" customFormat="1" x14ac:dyDescent="0.2">
      <c r="A219" s="223"/>
      <c r="B219" s="222"/>
      <c r="C219" s="226"/>
      <c r="D219" s="329"/>
    </row>
    <row r="220" spans="1:4" s="135" customFormat="1" x14ac:dyDescent="0.2">
      <c r="A220" s="223"/>
      <c r="B220" s="222"/>
      <c r="C220" s="226"/>
      <c r="D220" s="329"/>
    </row>
    <row r="221" spans="1:4" s="135" customFormat="1" x14ac:dyDescent="0.2">
      <c r="A221" s="223"/>
      <c r="B221" s="222"/>
      <c r="C221" s="226"/>
      <c r="D221" s="329"/>
    </row>
    <row r="222" spans="1:4" s="135" customFormat="1" x14ac:dyDescent="0.2">
      <c r="A222" s="223"/>
      <c r="B222" s="222"/>
      <c r="C222" s="226"/>
      <c r="D222" s="329"/>
    </row>
    <row r="223" spans="1:4" s="135" customFormat="1" x14ac:dyDescent="0.2">
      <c r="A223" s="223"/>
      <c r="B223" s="222"/>
      <c r="C223" s="226"/>
      <c r="D223" s="329"/>
    </row>
    <row r="224" spans="1:4" s="135" customFormat="1" x14ac:dyDescent="0.2">
      <c r="A224" s="229"/>
      <c r="B224" s="232"/>
      <c r="C224" s="230"/>
      <c r="D224" s="329"/>
    </row>
    <row r="225" spans="1:4" s="135" customFormat="1" x14ac:dyDescent="0.2">
      <c r="A225" s="229"/>
      <c r="B225" s="232"/>
      <c r="C225" s="230"/>
      <c r="D225" s="329"/>
    </row>
    <row r="226" spans="1:4" s="216" customFormat="1" x14ac:dyDescent="0.2">
      <c r="A226" s="221"/>
      <c r="B226" s="232"/>
      <c r="C226" s="230"/>
      <c r="D226" s="373"/>
    </row>
    <row r="227" spans="1:4" s="135" customFormat="1" x14ac:dyDescent="0.2">
      <c r="A227" s="225"/>
      <c r="B227" s="224"/>
      <c r="C227" s="226"/>
      <c r="D227" s="329"/>
    </row>
    <row r="228" spans="1:4" s="135" customFormat="1" x14ac:dyDescent="0.2">
      <c r="A228" s="225"/>
      <c r="B228" s="224"/>
      <c r="C228" s="226"/>
      <c r="D228" s="329"/>
    </row>
    <row r="229" spans="1:4" s="135" customFormat="1" x14ac:dyDescent="0.2">
      <c r="A229" s="225"/>
      <c r="B229" s="205"/>
      <c r="C229" s="226"/>
      <c r="D229" s="329"/>
    </row>
    <row r="230" spans="1:4" s="135" customFormat="1" x14ac:dyDescent="0.2">
      <c r="A230" s="229"/>
      <c r="B230" s="232"/>
      <c r="C230" s="230"/>
      <c r="D230" s="329"/>
    </row>
    <row r="231" spans="1:4" s="135" customFormat="1" x14ac:dyDescent="0.2">
      <c r="A231" s="223"/>
      <c r="B231" s="233"/>
      <c r="C231" s="226"/>
      <c r="D231" s="329"/>
    </row>
    <row r="232" spans="1:4" s="135" customFormat="1" x14ac:dyDescent="0.2">
      <c r="A232" s="229"/>
      <c r="B232" s="234"/>
      <c r="C232" s="230"/>
      <c r="D232" s="329"/>
    </row>
    <row r="233" spans="1:4" s="135" customFormat="1" ht="13.5" x14ac:dyDescent="0.25">
      <c r="A233" s="235"/>
      <c r="B233" s="236"/>
      <c r="C233" s="237"/>
      <c r="D233" s="329"/>
    </row>
    <row r="234" spans="1:4" s="135" customFormat="1" x14ac:dyDescent="0.2">
      <c r="A234" s="225"/>
      <c r="B234" s="205"/>
      <c r="C234" s="226"/>
      <c r="D234" s="378"/>
    </row>
    <row r="235" spans="1:4" s="135" customFormat="1" x14ac:dyDescent="0.2">
      <c r="A235" s="225"/>
      <c r="B235" s="205"/>
      <c r="C235" s="226"/>
      <c r="D235" s="329"/>
    </row>
    <row r="236" spans="1:4" s="135" customFormat="1" x14ac:dyDescent="0.2">
      <c r="A236" s="225"/>
      <c r="B236" s="205"/>
      <c r="C236" s="226"/>
      <c r="D236" s="329"/>
    </row>
    <row r="237" spans="1:4" s="135" customFormat="1" x14ac:dyDescent="0.2">
      <c r="A237" s="214"/>
      <c r="B237" s="205"/>
      <c r="C237" s="238"/>
      <c r="D237" s="329"/>
    </row>
    <row r="238" spans="1:4" s="135" customFormat="1" x14ac:dyDescent="0.2">
      <c r="A238" s="225"/>
      <c r="B238" s="205"/>
      <c r="C238" s="215"/>
      <c r="D238" s="329"/>
    </row>
    <row r="239" spans="1:4" s="135" customFormat="1" x14ac:dyDescent="0.2">
      <c r="A239" s="225"/>
      <c r="B239" s="205"/>
      <c r="C239" s="226"/>
      <c r="D239" s="329"/>
    </row>
    <row r="240" spans="1:4" s="135" customFormat="1" x14ac:dyDescent="0.2">
      <c r="A240" s="225"/>
      <c r="B240" s="205"/>
      <c r="C240" s="226"/>
      <c r="D240" s="329"/>
    </row>
    <row r="241" spans="1:4" s="135" customFormat="1" x14ac:dyDescent="0.2">
      <c r="A241" s="225"/>
      <c r="B241" s="205"/>
      <c r="C241" s="226"/>
      <c r="D241" s="329"/>
    </row>
    <row r="242" spans="1:4" s="135" customFormat="1" x14ac:dyDescent="0.2">
      <c r="A242" s="225"/>
      <c r="B242" s="205"/>
      <c r="C242" s="226"/>
      <c r="D242" s="329"/>
    </row>
    <row r="243" spans="1:4" s="135" customFormat="1" x14ac:dyDescent="0.2">
      <c r="A243" s="225"/>
      <c r="B243" s="205"/>
      <c r="C243" s="226"/>
      <c r="D243" s="329"/>
    </row>
    <row r="244" spans="1:4" s="135" customFormat="1" x14ac:dyDescent="0.2">
      <c r="A244" s="225"/>
      <c r="B244" s="205"/>
      <c r="C244" s="226"/>
      <c r="D244" s="329"/>
    </row>
    <row r="245" spans="1:4" s="135" customFormat="1" x14ac:dyDescent="0.2">
      <c r="A245" s="225"/>
      <c r="B245" s="205"/>
      <c r="C245" s="226"/>
      <c r="D245" s="329"/>
    </row>
    <row r="246" spans="1:4" s="135" customFormat="1" x14ac:dyDescent="0.2">
      <c r="A246" s="225"/>
      <c r="B246" s="205"/>
      <c r="C246" s="226"/>
      <c r="D246" s="329"/>
    </row>
    <row r="247" spans="1:4" s="135" customFormat="1" x14ac:dyDescent="0.2">
      <c r="A247" s="225"/>
      <c r="B247" s="205"/>
      <c r="C247" s="226"/>
      <c r="D247" s="329"/>
    </row>
    <row r="248" spans="1:4" s="135" customFormat="1" x14ac:dyDescent="0.2">
      <c r="A248" s="225"/>
      <c r="B248" s="205"/>
      <c r="C248" s="226"/>
      <c r="D248" s="329"/>
    </row>
    <row r="249" spans="1:4" s="135" customFormat="1" x14ac:dyDescent="0.2">
      <c r="A249" s="225"/>
      <c r="B249" s="205"/>
      <c r="C249" s="226"/>
      <c r="D249" s="329"/>
    </row>
    <row r="250" spans="1:4" s="135" customFormat="1" x14ac:dyDescent="0.2">
      <c r="A250" s="225"/>
      <c r="B250" s="205"/>
      <c r="C250" s="226"/>
      <c r="D250" s="329"/>
    </row>
    <row r="251" spans="1:4" s="135" customFormat="1" x14ac:dyDescent="0.2">
      <c r="A251" s="225"/>
      <c r="B251" s="205"/>
      <c r="C251" s="226"/>
      <c r="D251" s="329"/>
    </row>
    <row r="252" spans="1:4" s="135" customFormat="1" x14ac:dyDescent="0.2">
      <c r="A252" s="225"/>
      <c r="B252" s="205"/>
      <c r="C252" s="226"/>
      <c r="D252" s="329"/>
    </row>
    <row r="253" spans="1:4" s="135" customFormat="1" x14ac:dyDescent="0.2">
      <c r="A253" s="225"/>
      <c r="B253" s="205"/>
      <c r="C253" s="226"/>
      <c r="D253" s="329"/>
    </row>
    <row r="254" spans="1:4" s="135" customFormat="1" x14ac:dyDescent="0.2">
      <c r="A254" s="225"/>
      <c r="B254" s="205"/>
      <c r="C254" s="226"/>
      <c r="D254" s="329"/>
    </row>
    <row r="255" spans="1:4" s="135" customFormat="1" x14ac:dyDescent="0.2">
      <c r="A255" s="225"/>
      <c r="B255" s="205"/>
      <c r="C255" s="226"/>
      <c r="D255" s="329"/>
    </row>
    <row r="256" spans="1:4" s="135" customFormat="1" x14ac:dyDescent="0.2">
      <c r="A256" s="225"/>
      <c r="B256" s="205"/>
      <c r="C256" s="226"/>
      <c r="D256" s="329"/>
    </row>
    <row r="257" spans="1:4" s="135" customFormat="1" x14ac:dyDescent="0.2">
      <c r="A257" s="225"/>
      <c r="B257" s="205"/>
      <c r="C257" s="226"/>
      <c r="D257" s="329"/>
    </row>
    <row r="258" spans="1:4" s="135" customFormat="1" x14ac:dyDescent="0.2">
      <c r="A258" s="225"/>
      <c r="B258" s="205"/>
      <c r="C258" s="226"/>
      <c r="D258" s="329"/>
    </row>
    <row r="259" spans="1:4" s="135" customFormat="1" x14ac:dyDescent="0.2">
      <c r="A259" s="225"/>
      <c r="B259" s="205"/>
      <c r="C259" s="226"/>
      <c r="D259" s="329"/>
    </row>
    <row r="260" spans="1:4" s="135" customFormat="1" x14ac:dyDescent="0.2">
      <c r="A260" s="225"/>
      <c r="B260" s="205"/>
      <c r="C260" s="226"/>
      <c r="D260" s="329"/>
    </row>
    <row r="261" spans="1:4" s="135" customFormat="1" x14ac:dyDescent="0.2">
      <c r="A261" s="225"/>
      <c r="B261" s="205"/>
      <c r="C261" s="226"/>
      <c r="D261" s="329"/>
    </row>
    <row r="262" spans="1:4" s="135" customFormat="1" x14ac:dyDescent="0.2">
      <c r="A262" s="225"/>
      <c r="B262" s="205"/>
      <c r="C262" s="226"/>
      <c r="D262" s="329"/>
    </row>
    <row r="263" spans="1:4" s="135" customFormat="1" x14ac:dyDescent="0.2">
      <c r="A263" s="225"/>
      <c r="B263" s="205"/>
      <c r="C263" s="226"/>
      <c r="D263" s="329"/>
    </row>
    <row r="264" spans="1:4" s="135" customFormat="1" x14ac:dyDescent="0.2">
      <c r="A264" s="225"/>
      <c r="B264" s="205"/>
      <c r="C264" s="226"/>
      <c r="D264" s="329"/>
    </row>
    <row r="265" spans="1:4" s="135" customFormat="1" x14ac:dyDescent="0.2">
      <c r="A265" s="225"/>
      <c r="B265" s="205"/>
      <c r="C265" s="226"/>
      <c r="D265" s="329"/>
    </row>
    <row r="266" spans="1:4" s="135" customFormat="1" x14ac:dyDescent="0.2">
      <c r="A266" s="225"/>
      <c r="B266" s="205"/>
      <c r="C266" s="226"/>
      <c r="D266" s="329"/>
    </row>
    <row r="267" spans="1:4" s="135" customFormat="1" x14ac:dyDescent="0.2">
      <c r="A267" s="225"/>
      <c r="B267" s="205"/>
      <c r="C267" s="226"/>
      <c r="D267" s="329"/>
    </row>
    <row r="268" spans="1:4" s="135" customFormat="1" x14ac:dyDescent="0.2">
      <c r="A268" s="225"/>
      <c r="B268" s="205"/>
      <c r="C268" s="226"/>
      <c r="D268" s="329"/>
    </row>
    <row r="269" spans="1:4" s="135" customFormat="1" x14ac:dyDescent="0.2">
      <c r="A269" s="225"/>
      <c r="B269" s="205"/>
      <c r="C269" s="226"/>
      <c r="D269" s="329"/>
    </row>
    <row r="270" spans="1:4" s="135" customFormat="1" x14ac:dyDescent="0.2">
      <c r="A270" s="225"/>
      <c r="B270" s="205"/>
      <c r="C270" s="226"/>
      <c r="D270" s="329"/>
    </row>
    <row r="271" spans="1:4" s="135" customFormat="1" x14ac:dyDescent="0.2">
      <c r="A271" s="225"/>
      <c r="B271" s="205"/>
      <c r="C271" s="226"/>
      <c r="D271" s="329"/>
    </row>
    <row r="272" spans="1:4" s="135" customFormat="1" x14ac:dyDescent="0.2">
      <c r="A272" s="225"/>
      <c r="B272" s="205"/>
      <c r="C272" s="226"/>
      <c r="D272" s="329"/>
    </row>
    <row r="273" spans="1:4" s="135" customFormat="1" x14ac:dyDescent="0.2">
      <c r="A273" s="225"/>
      <c r="B273" s="205"/>
      <c r="C273" s="226"/>
      <c r="D273" s="329"/>
    </row>
    <row r="274" spans="1:4" s="135" customFormat="1" x14ac:dyDescent="0.2">
      <c r="A274" s="225"/>
      <c r="B274" s="205"/>
      <c r="C274" s="226"/>
      <c r="D274" s="329"/>
    </row>
    <row r="275" spans="1:4" s="135" customFormat="1" x14ac:dyDescent="0.2">
      <c r="A275" s="225"/>
      <c r="B275" s="205"/>
      <c r="C275" s="226"/>
      <c r="D275" s="329"/>
    </row>
    <row r="276" spans="1:4" s="135" customFormat="1" x14ac:dyDescent="0.2">
      <c r="A276" s="225"/>
      <c r="B276" s="205"/>
      <c r="C276" s="226"/>
      <c r="D276" s="329"/>
    </row>
    <row r="277" spans="1:4" s="135" customFormat="1" x14ac:dyDescent="0.2">
      <c r="A277" s="225"/>
      <c r="B277" s="205"/>
      <c r="C277" s="226"/>
      <c r="D277" s="329"/>
    </row>
    <row r="278" spans="1:4" s="135" customFormat="1" x14ac:dyDescent="0.2">
      <c r="A278" s="225"/>
      <c r="B278" s="205"/>
      <c r="C278" s="226"/>
      <c r="D278" s="329"/>
    </row>
    <row r="279" spans="1:4" s="135" customFormat="1" x14ac:dyDescent="0.2">
      <c r="A279" s="225"/>
      <c r="B279" s="205"/>
      <c r="C279" s="226"/>
      <c r="D279" s="329"/>
    </row>
    <row r="280" spans="1:4" s="135" customFormat="1" x14ac:dyDescent="0.2">
      <c r="A280" s="225"/>
      <c r="B280" s="205"/>
      <c r="C280" s="226"/>
      <c r="D280" s="329"/>
    </row>
    <row r="281" spans="1:4" s="135" customFormat="1" x14ac:dyDescent="0.2">
      <c r="A281" s="225"/>
      <c r="B281" s="205"/>
      <c r="C281" s="226"/>
      <c r="D281" s="329"/>
    </row>
    <row r="282" spans="1:4" s="135" customFormat="1" x14ac:dyDescent="0.2">
      <c r="A282" s="225"/>
      <c r="B282" s="205"/>
      <c r="C282" s="226"/>
      <c r="D282" s="329"/>
    </row>
    <row r="283" spans="1:4" s="135" customFormat="1" x14ac:dyDescent="0.2">
      <c r="A283" s="225"/>
      <c r="B283" s="205"/>
      <c r="C283" s="226"/>
      <c r="D283" s="329"/>
    </row>
    <row r="284" spans="1:4" s="135" customFormat="1" x14ac:dyDescent="0.2">
      <c r="A284" s="225"/>
      <c r="B284" s="205"/>
      <c r="C284" s="226"/>
      <c r="D284" s="329"/>
    </row>
    <row r="285" spans="1:4" s="135" customFormat="1" x14ac:dyDescent="0.2">
      <c r="A285" s="225"/>
      <c r="B285" s="205"/>
      <c r="C285" s="226"/>
      <c r="D285" s="329"/>
    </row>
    <row r="286" spans="1:4" s="135" customFormat="1" x14ac:dyDescent="0.2">
      <c r="A286" s="225"/>
      <c r="B286" s="205"/>
      <c r="C286" s="226"/>
      <c r="D286" s="329"/>
    </row>
    <row r="287" spans="1:4" s="135" customFormat="1" x14ac:dyDescent="0.2">
      <c r="A287" s="225"/>
      <c r="B287" s="205"/>
      <c r="C287" s="226"/>
      <c r="D287" s="329"/>
    </row>
    <row r="288" spans="1:4" s="135" customFormat="1" x14ac:dyDescent="0.2">
      <c r="A288" s="225"/>
      <c r="B288" s="205"/>
      <c r="C288" s="226"/>
      <c r="D288" s="329"/>
    </row>
    <row r="289" spans="1:4" s="135" customFormat="1" x14ac:dyDescent="0.2">
      <c r="A289" s="225"/>
      <c r="B289" s="205"/>
      <c r="C289" s="226"/>
      <c r="D289" s="329"/>
    </row>
    <row r="290" spans="1:4" s="135" customFormat="1" x14ac:dyDescent="0.2">
      <c r="A290" s="225"/>
      <c r="B290" s="205"/>
      <c r="C290" s="226"/>
      <c r="D290" s="329"/>
    </row>
    <row r="291" spans="1:4" s="135" customFormat="1" x14ac:dyDescent="0.2">
      <c r="A291" s="225"/>
      <c r="B291" s="205"/>
      <c r="C291" s="226"/>
      <c r="D291" s="329"/>
    </row>
    <row r="292" spans="1:4" s="135" customFormat="1" x14ac:dyDescent="0.2">
      <c r="A292" s="225"/>
      <c r="B292" s="205"/>
      <c r="C292" s="226"/>
      <c r="D292" s="329"/>
    </row>
    <row r="293" spans="1:4" s="135" customFormat="1" x14ac:dyDescent="0.2">
      <c r="A293" s="225"/>
      <c r="B293" s="205"/>
      <c r="C293" s="226"/>
      <c r="D293" s="329"/>
    </row>
    <row r="294" spans="1:4" s="135" customFormat="1" x14ac:dyDescent="0.2">
      <c r="A294" s="225"/>
      <c r="B294" s="205"/>
      <c r="C294" s="226"/>
      <c r="D294" s="329"/>
    </row>
    <row r="295" spans="1:4" s="135" customFormat="1" x14ac:dyDescent="0.2">
      <c r="A295" s="225"/>
      <c r="B295" s="205"/>
      <c r="C295" s="226"/>
      <c r="D295" s="329"/>
    </row>
    <row r="296" spans="1:4" s="135" customFormat="1" x14ac:dyDescent="0.2">
      <c r="A296" s="225"/>
      <c r="B296" s="205"/>
      <c r="C296" s="226"/>
      <c r="D296" s="329"/>
    </row>
    <row r="297" spans="1:4" s="135" customFormat="1" x14ac:dyDescent="0.2">
      <c r="A297" s="225"/>
      <c r="B297" s="205"/>
      <c r="C297" s="226"/>
      <c r="D297" s="329"/>
    </row>
    <row r="298" spans="1:4" s="135" customFormat="1" x14ac:dyDescent="0.2">
      <c r="A298" s="225"/>
      <c r="B298" s="205"/>
      <c r="C298" s="226"/>
      <c r="D298" s="329"/>
    </row>
    <row r="299" spans="1:4" s="135" customFormat="1" x14ac:dyDescent="0.2">
      <c r="A299" s="225"/>
      <c r="B299" s="205"/>
      <c r="C299" s="226"/>
      <c r="D299" s="329"/>
    </row>
    <row r="300" spans="1:4" s="135" customFormat="1" x14ac:dyDescent="0.2">
      <c r="A300" s="225"/>
      <c r="B300" s="205"/>
      <c r="C300" s="226"/>
      <c r="D300" s="329"/>
    </row>
    <row r="301" spans="1:4" s="135" customFormat="1" x14ac:dyDescent="0.2">
      <c r="A301" s="225"/>
      <c r="B301" s="205"/>
      <c r="C301" s="226"/>
      <c r="D301" s="329"/>
    </row>
    <row r="302" spans="1:4" s="135" customFormat="1" x14ac:dyDescent="0.2">
      <c r="A302" s="225"/>
      <c r="B302" s="205"/>
      <c r="C302" s="226"/>
      <c r="D302" s="329"/>
    </row>
    <row r="303" spans="1:4" s="135" customFormat="1" x14ac:dyDescent="0.2">
      <c r="A303" s="225"/>
      <c r="B303" s="205"/>
      <c r="C303" s="226"/>
      <c r="D303" s="329"/>
    </row>
    <row r="304" spans="1:4" s="135" customFormat="1" x14ac:dyDescent="0.2">
      <c r="A304" s="225"/>
      <c r="B304" s="205"/>
      <c r="C304" s="226"/>
      <c r="D304" s="329"/>
    </row>
    <row r="305" spans="1:4" s="135" customFormat="1" x14ac:dyDescent="0.2">
      <c r="A305" s="225"/>
      <c r="B305" s="205"/>
      <c r="C305" s="226"/>
      <c r="D305" s="329"/>
    </row>
    <row r="306" spans="1:4" s="135" customFormat="1" x14ac:dyDescent="0.2">
      <c r="A306" s="225"/>
      <c r="B306" s="205"/>
      <c r="C306" s="226"/>
      <c r="D306" s="329"/>
    </row>
    <row r="307" spans="1:4" s="135" customFormat="1" x14ac:dyDescent="0.2">
      <c r="A307" s="225"/>
      <c r="B307" s="205"/>
      <c r="C307" s="226"/>
      <c r="D307" s="329"/>
    </row>
    <row r="308" spans="1:4" s="135" customFormat="1" x14ac:dyDescent="0.2">
      <c r="A308" s="225"/>
      <c r="B308" s="205"/>
      <c r="C308" s="226"/>
      <c r="D308" s="329"/>
    </row>
    <row r="309" spans="1:4" s="135" customFormat="1" x14ac:dyDescent="0.2">
      <c r="A309" s="225"/>
      <c r="B309" s="205"/>
      <c r="C309" s="226"/>
      <c r="D309" s="329"/>
    </row>
    <row r="310" spans="1:4" s="135" customFormat="1" x14ac:dyDescent="0.2">
      <c r="A310" s="225"/>
      <c r="B310" s="205"/>
      <c r="C310" s="226"/>
      <c r="D310" s="329"/>
    </row>
    <row r="311" spans="1:4" s="135" customFormat="1" x14ac:dyDescent="0.2">
      <c r="A311" s="225"/>
      <c r="B311" s="205"/>
      <c r="C311" s="226"/>
      <c r="D311" s="329"/>
    </row>
    <row r="312" spans="1:4" s="135" customFormat="1" x14ac:dyDescent="0.2">
      <c r="A312" s="225"/>
      <c r="B312" s="205"/>
      <c r="C312" s="226"/>
      <c r="D312" s="329"/>
    </row>
    <row r="313" spans="1:4" s="135" customFormat="1" x14ac:dyDescent="0.2">
      <c r="A313" s="225"/>
      <c r="B313" s="205"/>
      <c r="C313" s="226"/>
      <c r="D313" s="329"/>
    </row>
    <row r="314" spans="1:4" s="135" customFormat="1" x14ac:dyDescent="0.2">
      <c r="A314" s="225"/>
      <c r="B314" s="205"/>
      <c r="C314" s="226"/>
      <c r="D314" s="329"/>
    </row>
    <row r="315" spans="1:4" s="135" customFormat="1" x14ac:dyDescent="0.2">
      <c r="A315" s="225"/>
      <c r="B315" s="205"/>
      <c r="C315" s="226"/>
      <c r="D315" s="329"/>
    </row>
    <row r="316" spans="1:4" s="135" customFormat="1" x14ac:dyDescent="0.2">
      <c r="A316" s="225"/>
      <c r="B316" s="205"/>
      <c r="C316" s="226"/>
      <c r="D316" s="329"/>
    </row>
    <row r="317" spans="1:4" s="135" customFormat="1" x14ac:dyDescent="0.2">
      <c r="A317" s="225"/>
      <c r="B317" s="205"/>
      <c r="C317" s="226"/>
      <c r="D317" s="329"/>
    </row>
    <row r="318" spans="1:4" s="135" customFormat="1" x14ac:dyDescent="0.2">
      <c r="A318" s="239"/>
      <c r="B318" s="240"/>
      <c r="C318" s="241"/>
      <c r="D318" s="329"/>
    </row>
    <row r="319" spans="1:4" s="135" customFormat="1" x14ac:dyDescent="0.2">
      <c r="A319" s="239"/>
      <c r="B319" s="240"/>
      <c r="C319" s="241"/>
      <c r="D319" s="329"/>
    </row>
    <row r="320" spans="1:4" s="135" customFormat="1" x14ac:dyDescent="0.2">
      <c r="A320" s="239"/>
      <c r="B320" s="240"/>
      <c r="C320" s="241"/>
      <c r="D320" s="329"/>
    </row>
    <row r="321" spans="1:4" s="135" customFormat="1" x14ac:dyDescent="0.2">
      <c r="A321" s="239"/>
      <c r="B321" s="240"/>
      <c r="C321" s="241"/>
      <c r="D321" s="329"/>
    </row>
    <row r="322" spans="1:4" s="135" customFormat="1" x14ac:dyDescent="0.2">
      <c r="A322" s="239"/>
      <c r="B322" s="240"/>
      <c r="C322" s="241"/>
      <c r="D322" s="329"/>
    </row>
    <row r="323" spans="1:4" s="135" customFormat="1" x14ac:dyDescent="0.2">
      <c r="A323" s="239"/>
      <c r="B323" s="240"/>
      <c r="C323" s="241"/>
      <c r="D323" s="329"/>
    </row>
    <row r="324" spans="1:4" s="135" customFormat="1" x14ac:dyDescent="0.2">
      <c r="A324" s="239"/>
      <c r="B324" s="240"/>
      <c r="C324" s="241"/>
      <c r="D324" s="329"/>
    </row>
    <row r="325" spans="1:4" s="135" customFormat="1" x14ac:dyDescent="0.2">
      <c r="A325" s="239"/>
      <c r="B325" s="240"/>
      <c r="C325" s="241"/>
      <c r="D325" s="329"/>
    </row>
    <row r="326" spans="1:4" s="135" customFormat="1" x14ac:dyDescent="0.2">
      <c r="A326" s="239"/>
      <c r="B326" s="240"/>
      <c r="C326" s="241"/>
      <c r="D326" s="329"/>
    </row>
    <row r="327" spans="1:4" s="135" customFormat="1" x14ac:dyDescent="0.2">
      <c r="A327" s="239"/>
      <c r="B327" s="240"/>
      <c r="C327" s="241"/>
      <c r="D327" s="329"/>
    </row>
    <row r="328" spans="1:4" s="135" customFormat="1" x14ac:dyDescent="0.2">
      <c r="A328" s="239"/>
      <c r="B328" s="240"/>
      <c r="C328" s="241"/>
      <c r="D328" s="329"/>
    </row>
    <row r="329" spans="1:4" s="135" customFormat="1" x14ac:dyDescent="0.2">
      <c r="A329" s="239"/>
      <c r="B329" s="240"/>
      <c r="C329" s="241"/>
      <c r="D329" s="329"/>
    </row>
    <row r="330" spans="1:4" s="135" customFormat="1" x14ac:dyDescent="0.2">
      <c r="A330" s="239"/>
      <c r="B330" s="240"/>
      <c r="C330" s="241"/>
      <c r="D330" s="329"/>
    </row>
    <row r="331" spans="1:4" s="135" customFormat="1" x14ac:dyDescent="0.2">
      <c r="A331" s="239"/>
      <c r="B331" s="240"/>
      <c r="C331" s="241"/>
      <c r="D331" s="329"/>
    </row>
    <row r="332" spans="1:4" s="135" customFormat="1" x14ac:dyDescent="0.2">
      <c r="A332" s="239"/>
      <c r="B332" s="240"/>
      <c r="C332" s="241"/>
      <c r="D332" s="329"/>
    </row>
    <row r="333" spans="1:4" s="135" customFormat="1" x14ac:dyDescent="0.2">
      <c r="A333" s="239"/>
      <c r="B333" s="240"/>
      <c r="C333" s="241"/>
      <c r="D333" s="329"/>
    </row>
    <row r="334" spans="1:4" s="135" customFormat="1" x14ac:dyDescent="0.2">
      <c r="A334" s="239"/>
      <c r="B334" s="240"/>
      <c r="C334" s="241"/>
      <c r="D334" s="329"/>
    </row>
    <row r="335" spans="1:4" s="135" customFormat="1" x14ac:dyDescent="0.2">
      <c r="A335" s="239"/>
      <c r="B335" s="240"/>
      <c r="C335" s="241"/>
      <c r="D335" s="329"/>
    </row>
    <row r="336" spans="1:4" s="135" customFormat="1" x14ac:dyDescent="0.2">
      <c r="A336" s="239"/>
      <c r="B336" s="240"/>
      <c r="C336" s="241"/>
      <c r="D336" s="329"/>
    </row>
    <row r="337" spans="1:4" s="135" customFormat="1" x14ac:dyDescent="0.2">
      <c r="A337" s="239"/>
      <c r="B337" s="240"/>
      <c r="C337" s="241"/>
      <c r="D337" s="329"/>
    </row>
    <row r="338" spans="1:4" s="135" customFormat="1" x14ac:dyDescent="0.2">
      <c r="A338" s="239"/>
      <c r="B338" s="240"/>
      <c r="C338" s="241"/>
      <c r="D338" s="329"/>
    </row>
    <row r="339" spans="1:4" s="135" customFormat="1" x14ac:dyDescent="0.2">
      <c r="A339" s="239"/>
      <c r="B339" s="240"/>
      <c r="C339" s="241"/>
      <c r="D339" s="329"/>
    </row>
    <row r="340" spans="1:4" s="135" customFormat="1" x14ac:dyDescent="0.2">
      <c r="A340" s="239"/>
      <c r="B340" s="240"/>
      <c r="C340" s="241"/>
      <c r="D340" s="329"/>
    </row>
    <row r="341" spans="1:4" s="135" customFormat="1" x14ac:dyDescent="0.2">
      <c r="A341" s="239"/>
      <c r="B341" s="240"/>
      <c r="C341" s="241"/>
      <c r="D341" s="329"/>
    </row>
    <row r="342" spans="1:4" s="135" customFormat="1" x14ac:dyDescent="0.2">
      <c r="A342" s="239"/>
      <c r="B342" s="240"/>
      <c r="C342" s="241"/>
      <c r="D342" s="329"/>
    </row>
    <row r="343" spans="1:4" s="135" customFormat="1" x14ac:dyDescent="0.2">
      <c r="A343" s="239"/>
      <c r="B343" s="240"/>
      <c r="C343" s="241"/>
      <c r="D343" s="329"/>
    </row>
    <row r="344" spans="1:4" s="135" customFormat="1" x14ac:dyDescent="0.2">
      <c r="A344" s="239"/>
      <c r="B344" s="240"/>
      <c r="C344" s="241"/>
      <c r="D344" s="329"/>
    </row>
    <row r="345" spans="1:4" s="135" customFormat="1" x14ac:dyDescent="0.2">
      <c r="A345" s="239"/>
      <c r="B345" s="240"/>
      <c r="C345" s="241"/>
      <c r="D345" s="329"/>
    </row>
    <row r="346" spans="1:4" s="135" customFormat="1" x14ac:dyDescent="0.2">
      <c r="A346" s="239"/>
      <c r="B346" s="240"/>
      <c r="C346" s="241"/>
      <c r="D346" s="329"/>
    </row>
    <row r="347" spans="1:4" s="135" customFormat="1" x14ac:dyDescent="0.2">
      <c r="A347" s="239"/>
      <c r="B347" s="240"/>
      <c r="C347" s="241"/>
      <c r="D347" s="329"/>
    </row>
    <row r="348" spans="1:4" s="135" customFormat="1" x14ac:dyDescent="0.2">
      <c r="A348" s="239"/>
      <c r="B348" s="240"/>
      <c r="C348" s="241"/>
      <c r="D348" s="329"/>
    </row>
    <row r="349" spans="1:4" s="135" customFormat="1" x14ac:dyDescent="0.2">
      <c r="A349" s="239"/>
      <c r="B349" s="240"/>
      <c r="C349" s="241"/>
      <c r="D349" s="329"/>
    </row>
    <row r="350" spans="1:4" s="135" customFormat="1" x14ac:dyDescent="0.2">
      <c r="A350" s="239"/>
      <c r="B350" s="240"/>
      <c r="C350" s="241"/>
      <c r="D350" s="329"/>
    </row>
    <row r="351" spans="1:4" s="135" customFormat="1" x14ac:dyDescent="0.2">
      <c r="A351" s="239"/>
      <c r="B351" s="240"/>
      <c r="C351" s="241"/>
      <c r="D351" s="329"/>
    </row>
    <row r="352" spans="1:4" s="135" customFormat="1" x14ac:dyDescent="0.2">
      <c r="A352" s="239"/>
      <c r="B352" s="240"/>
      <c r="C352" s="241"/>
      <c r="D352" s="329"/>
    </row>
    <row r="353" spans="1:4" s="135" customFormat="1" x14ac:dyDescent="0.2">
      <c r="A353" s="239"/>
      <c r="B353" s="240"/>
      <c r="C353" s="241"/>
      <c r="D353" s="329"/>
    </row>
    <row r="354" spans="1:4" s="135" customFormat="1" x14ac:dyDescent="0.2">
      <c r="A354" s="239"/>
      <c r="B354" s="240"/>
      <c r="C354" s="241"/>
      <c r="D354" s="329"/>
    </row>
    <row r="355" spans="1:4" s="135" customFormat="1" x14ac:dyDescent="0.2">
      <c r="A355" s="239"/>
      <c r="B355" s="240"/>
      <c r="C355" s="241"/>
      <c r="D355" s="329"/>
    </row>
    <row r="356" spans="1:4" s="135" customFormat="1" x14ac:dyDescent="0.2">
      <c r="A356" s="239"/>
      <c r="B356" s="240"/>
      <c r="C356" s="241"/>
      <c r="D356" s="329"/>
    </row>
    <row r="357" spans="1:4" s="135" customFormat="1" x14ac:dyDescent="0.2">
      <c r="A357" s="239"/>
      <c r="B357" s="240"/>
      <c r="C357" s="241"/>
      <c r="D357" s="329"/>
    </row>
    <row r="358" spans="1:4" s="135" customFormat="1" x14ac:dyDescent="0.2">
      <c r="A358" s="239"/>
      <c r="B358" s="240"/>
      <c r="C358" s="241"/>
      <c r="D358" s="329"/>
    </row>
    <row r="359" spans="1:4" s="135" customFormat="1" x14ac:dyDescent="0.2">
      <c r="A359" s="239"/>
      <c r="B359" s="240"/>
      <c r="C359" s="241"/>
      <c r="D359" s="329"/>
    </row>
    <row r="360" spans="1:4" s="135" customFormat="1" x14ac:dyDescent="0.2">
      <c r="A360" s="239"/>
      <c r="B360" s="240"/>
      <c r="C360" s="241"/>
      <c r="D360" s="329"/>
    </row>
    <row r="361" spans="1:4" s="135" customFormat="1" x14ac:dyDescent="0.2">
      <c r="A361" s="239"/>
      <c r="B361" s="240"/>
      <c r="C361" s="241"/>
      <c r="D361" s="329"/>
    </row>
    <row r="362" spans="1:4" s="135" customFormat="1" x14ac:dyDescent="0.2">
      <c r="A362" s="239"/>
      <c r="B362" s="240"/>
      <c r="C362" s="241"/>
      <c r="D362" s="329"/>
    </row>
    <row r="363" spans="1:4" s="135" customFormat="1" x14ac:dyDescent="0.2">
      <c r="A363" s="239"/>
      <c r="B363" s="240"/>
      <c r="C363" s="241"/>
      <c r="D363" s="329"/>
    </row>
    <row r="364" spans="1:4" s="135" customFormat="1" x14ac:dyDescent="0.2">
      <c r="A364" s="239"/>
      <c r="B364" s="240"/>
      <c r="C364" s="241"/>
      <c r="D364" s="329"/>
    </row>
    <row r="365" spans="1:4" s="135" customFormat="1" x14ac:dyDescent="0.2">
      <c r="A365" s="239"/>
      <c r="B365" s="240"/>
      <c r="C365" s="241"/>
      <c r="D365" s="329"/>
    </row>
    <row r="366" spans="1:4" s="135" customFormat="1" x14ac:dyDescent="0.2">
      <c r="A366" s="239"/>
      <c r="B366" s="240"/>
      <c r="C366" s="241"/>
      <c r="D366" s="329"/>
    </row>
    <row r="367" spans="1:4" s="135" customFormat="1" x14ac:dyDescent="0.2">
      <c r="A367" s="239"/>
      <c r="B367" s="240"/>
      <c r="C367" s="241"/>
      <c r="D367" s="329"/>
    </row>
    <row r="368" spans="1:4" s="135" customFormat="1" x14ac:dyDescent="0.2">
      <c r="A368" s="239"/>
      <c r="B368" s="240"/>
      <c r="C368" s="241"/>
      <c r="D368" s="329"/>
    </row>
    <row r="369" spans="1:4" s="135" customFormat="1" x14ac:dyDescent="0.2">
      <c r="A369" s="239"/>
      <c r="B369" s="240"/>
      <c r="C369" s="241"/>
      <c r="D369" s="329"/>
    </row>
    <row r="370" spans="1:4" s="135" customFormat="1" x14ac:dyDescent="0.2">
      <c r="A370" s="239"/>
      <c r="B370" s="240"/>
      <c r="C370" s="241"/>
      <c r="D370" s="329"/>
    </row>
    <row r="371" spans="1:4" s="135" customFormat="1" x14ac:dyDescent="0.2">
      <c r="A371" s="239"/>
      <c r="B371" s="240"/>
      <c r="C371" s="241"/>
      <c r="D371" s="329"/>
    </row>
    <row r="372" spans="1:4" s="135" customFormat="1" x14ac:dyDescent="0.2">
      <c r="A372" s="239"/>
      <c r="B372" s="240"/>
      <c r="C372" s="241"/>
      <c r="D372" s="329"/>
    </row>
    <row r="373" spans="1:4" s="135" customFormat="1" x14ac:dyDescent="0.2">
      <c r="A373" s="239"/>
      <c r="B373" s="240"/>
      <c r="C373" s="241"/>
      <c r="D373" s="329"/>
    </row>
    <row r="374" spans="1:4" s="135" customFormat="1" x14ac:dyDescent="0.2">
      <c r="A374" s="239"/>
      <c r="B374" s="240"/>
      <c r="C374" s="241"/>
      <c r="D374" s="329"/>
    </row>
    <row r="375" spans="1:4" s="135" customFormat="1" x14ac:dyDescent="0.2">
      <c r="A375" s="239"/>
      <c r="B375" s="240"/>
      <c r="C375" s="241"/>
      <c r="D375" s="329"/>
    </row>
    <row r="376" spans="1:4" s="135" customFormat="1" x14ac:dyDescent="0.2">
      <c r="A376" s="239"/>
      <c r="B376" s="240"/>
      <c r="C376" s="241"/>
      <c r="D376" s="329"/>
    </row>
    <row r="377" spans="1:4" s="135" customFormat="1" x14ac:dyDescent="0.2">
      <c r="A377" s="239"/>
      <c r="B377" s="240"/>
      <c r="C377" s="241"/>
      <c r="D377" s="329"/>
    </row>
    <row r="378" spans="1:4" s="135" customFormat="1" x14ac:dyDescent="0.2">
      <c r="A378" s="239"/>
      <c r="B378" s="240"/>
      <c r="C378" s="241"/>
      <c r="D378" s="329"/>
    </row>
    <row r="379" spans="1:4" s="135" customFormat="1" x14ac:dyDescent="0.2">
      <c r="A379" s="239"/>
      <c r="B379" s="240"/>
      <c r="C379" s="241"/>
      <c r="D379" s="329"/>
    </row>
    <row r="380" spans="1:4" s="135" customFormat="1" x14ac:dyDescent="0.2">
      <c r="A380" s="239"/>
      <c r="B380" s="240"/>
      <c r="C380" s="241"/>
      <c r="D380" s="329"/>
    </row>
    <row r="381" spans="1:4" s="135" customFormat="1" x14ac:dyDescent="0.2">
      <c r="A381" s="239"/>
      <c r="B381" s="240"/>
      <c r="C381" s="241"/>
      <c r="D381" s="329"/>
    </row>
    <row r="382" spans="1:4" s="135" customFormat="1" x14ac:dyDescent="0.2">
      <c r="A382" s="239"/>
      <c r="B382" s="240"/>
      <c r="C382" s="241"/>
      <c r="D382" s="329"/>
    </row>
    <row r="383" spans="1:4" s="135" customFormat="1" x14ac:dyDescent="0.2">
      <c r="A383" s="239"/>
      <c r="B383" s="240"/>
      <c r="C383" s="241"/>
      <c r="D383" s="329"/>
    </row>
    <row r="384" spans="1:4" s="135" customFormat="1" x14ac:dyDescent="0.2">
      <c r="A384" s="239"/>
      <c r="B384" s="240"/>
      <c r="C384" s="241"/>
      <c r="D384" s="329"/>
    </row>
    <row r="385" spans="1:4" s="135" customFormat="1" x14ac:dyDescent="0.2">
      <c r="A385" s="239"/>
      <c r="B385" s="240"/>
      <c r="C385" s="241"/>
      <c r="D385" s="329"/>
    </row>
    <row r="386" spans="1:4" s="135" customFormat="1" x14ac:dyDescent="0.2">
      <c r="A386" s="239"/>
      <c r="B386" s="240"/>
      <c r="C386" s="241"/>
      <c r="D386" s="329"/>
    </row>
    <row r="387" spans="1:4" s="135" customFormat="1" x14ac:dyDescent="0.2">
      <c r="A387" s="239"/>
      <c r="B387" s="240"/>
      <c r="C387" s="241"/>
      <c r="D387" s="329"/>
    </row>
    <row r="388" spans="1:4" s="135" customFormat="1" x14ac:dyDescent="0.2">
      <c r="A388" s="239"/>
      <c r="B388" s="240"/>
      <c r="C388" s="241"/>
      <c r="D388" s="329"/>
    </row>
    <row r="389" spans="1:4" s="135" customFormat="1" x14ac:dyDescent="0.2">
      <c r="A389" s="239"/>
      <c r="B389" s="240"/>
      <c r="C389" s="241"/>
      <c r="D389" s="329"/>
    </row>
    <row r="390" spans="1:4" s="135" customFormat="1" x14ac:dyDescent="0.2">
      <c r="A390" s="239"/>
      <c r="B390" s="240"/>
      <c r="C390" s="241"/>
      <c r="D390" s="329"/>
    </row>
    <row r="391" spans="1:4" s="135" customFormat="1" x14ac:dyDescent="0.2">
      <c r="A391" s="239"/>
      <c r="B391" s="240"/>
      <c r="C391" s="241"/>
      <c r="D391" s="329"/>
    </row>
    <row r="392" spans="1:4" s="135" customFormat="1" x14ac:dyDescent="0.2">
      <c r="A392" s="239"/>
      <c r="B392" s="240"/>
      <c r="C392" s="241"/>
      <c r="D392" s="329"/>
    </row>
    <row r="393" spans="1:4" s="135" customFormat="1" x14ac:dyDescent="0.2">
      <c r="A393" s="239"/>
      <c r="B393" s="240"/>
      <c r="C393" s="241"/>
      <c r="D393" s="329"/>
    </row>
    <row r="394" spans="1:4" s="135" customFormat="1" x14ac:dyDescent="0.2">
      <c r="A394" s="239"/>
      <c r="B394" s="240"/>
      <c r="C394" s="241"/>
      <c r="D394" s="329"/>
    </row>
    <row r="395" spans="1:4" s="135" customFormat="1" x14ac:dyDescent="0.2">
      <c r="A395" s="239"/>
      <c r="B395" s="240"/>
      <c r="C395" s="241"/>
      <c r="D395" s="329"/>
    </row>
    <row r="396" spans="1:4" s="135" customFormat="1" x14ac:dyDescent="0.2">
      <c r="A396" s="239"/>
      <c r="B396" s="240"/>
      <c r="C396" s="241"/>
      <c r="D396" s="329"/>
    </row>
    <row r="397" spans="1:4" s="135" customFormat="1" x14ac:dyDescent="0.2">
      <c r="A397" s="239"/>
      <c r="B397" s="240"/>
      <c r="C397" s="219"/>
      <c r="D397" s="329"/>
    </row>
    <row r="398" spans="1:4" s="135" customFormat="1" x14ac:dyDescent="0.2">
      <c r="A398" s="239"/>
      <c r="B398" s="240"/>
      <c r="C398" s="219"/>
      <c r="D398" s="329"/>
    </row>
    <row r="399" spans="1:4" s="135" customFormat="1" x14ac:dyDescent="0.2">
      <c r="A399" s="239"/>
      <c r="B399" s="240"/>
      <c r="C399" s="219"/>
      <c r="D399" s="329"/>
    </row>
    <row r="400" spans="1:4" s="135" customFormat="1" x14ac:dyDescent="0.2">
      <c r="A400" s="239"/>
      <c r="B400" s="240"/>
      <c r="C400" s="219"/>
      <c r="D400" s="329"/>
    </row>
    <row r="401" spans="1:4" s="135" customFormat="1" x14ac:dyDescent="0.2">
      <c r="A401" s="239"/>
      <c r="B401" s="240"/>
      <c r="C401" s="219"/>
      <c r="D401" s="329"/>
    </row>
    <row r="402" spans="1:4" s="135" customFormat="1" x14ac:dyDescent="0.2">
      <c r="A402" s="239"/>
      <c r="B402" s="240"/>
      <c r="C402" s="219"/>
      <c r="D402" s="329"/>
    </row>
    <row r="403" spans="1:4" s="135" customFormat="1" x14ac:dyDescent="0.2">
      <c r="A403" s="239"/>
      <c r="B403" s="240"/>
      <c r="C403" s="219"/>
      <c r="D403" s="329"/>
    </row>
    <row r="404" spans="1:4" s="135" customFormat="1" x14ac:dyDescent="0.2">
      <c r="A404" s="239"/>
      <c r="B404" s="240"/>
      <c r="C404" s="219"/>
      <c r="D404" s="329"/>
    </row>
    <row r="405" spans="1:4" s="135" customFormat="1" x14ac:dyDescent="0.2">
      <c r="A405" s="239"/>
      <c r="B405" s="240"/>
      <c r="C405" s="219"/>
      <c r="D405" s="329"/>
    </row>
    <row r="406" spans="1:4" s="135" customFormat="1" x14ac:dyDescent="0.2">
      <c r="A406" s="239"/>
      <c r="B406" s="240"/>
      <c r="C406" s="219"/>
      <c r="D406" s="329"/>
    </row>
    <row r="407" spans="1:4" s="135" customFormat="1" x14ac:dyDescent="0.2">
      <c r="A407" s="239"/>
      <c r="B407" s="240"/>
      <c r="C407" s="219"/>
      <c r="D407" s="329"/>
    </row>
    <row r="408" spans="1:4" s="135" customFormat="1" x14ac:dyDescent="0.2">
      <c r="A408" s="239"/>
      <c r="B408" s="240"/>
      <c r="C408" s="219"/>
      <c r="D408" s="329"/>
    </row>
    <row r="409" spans="1:4" s="135" customFormat="1" x14ac:dyDescent="0.2">
      <c r="A409" s="239"/>
      <c r="B409" s="240"/>
      <c r="C409" s="219"/>
      <c r="D409" s="329"/>
    </row>
    <row r="410" spans="1:4" s="135" customFormat="1" x14ac:dyDescent="0.2">
      <c r="A410" s="239"/>
      <c r="B410" s="240"/>
      <c r="C410" s="219"/>
      <c r="D410" s="329"/>
    </row>
    <row r="411" spans="1:4" s="135" customFormat="1" x14ac:dyDescent="0.2">
      <c r="A411" s="239"/>
      <c r="B411" s="240"/>
      <c r="C411" s="219"/>
      <c r="D411" s="329"/>
    </row>
    <row r="412" spans="1:4" s="135" customFormat="1" x14ac:dyDescent="0.2">
      <c r="A412" s="239"/>
      <c r="B412" s="240"/>
      <c r="C412" s="219"/>
      <c r="D412" s="329"/>
    </row>
    <row r="413" spans="1:4" s="135" customFormat="1" x14ac:dyDescent="0.2">
      <c r="A413" s="239"/>
      <c r="B413" s="240"/>
      <c r="C413" s="219"/>
      <c r="D413" s="329"/>
    </row>
    <row r="414" spans="1:4" s="135" customFormat="1" x14ac:dyDescent="0.2">
      <c r="A414" s="239"/>
      <c r="B414" s="240"/>
      <c r="C414" s="219"/>
      <c r="D414" s="329"/>
    </row>
    <row r="415" spans="1:4" s="135" customFormat="1" x14ac:dyDescent="0.2">
      <c r="A415" s="239"/>
      <c r="B415" s="240"/>
      <c r="C415" s="219"/>
      <c r="D415" s="329"/>
    </row>
    <row r="416" spans="1:4" s="135" customFormat="1" x14ac:dyDescent="0.2">
      <c r="A416" s="239"/>
      <c r="B416" s="240"/>
      <c r="C416" s="219"/>
      <c r="D416" s="329"/>
    </row>
    <row r="417" spans="1:4" s="135" customFormat="1" x14ac:dyDescent="0.2">
      <c r="A417" s="239"/>
      <c r="B417" s="240"/>
      <c r="C417" s="219"/>
      <c r="D417" s="329"/>
    </row>
    <row r="418" spans="1:4" s="135" customFormat="1" x14ac:dyDescent="0.2">
      <c r="A418" s="239"/>
      <c r="B418" s="240"/>
      <c r="C418" s="219"/>
      <c r="D418" s="329"/>
    </row>
    <row r="419" spans="1:4" s="135" customFormat="1" x14ac:dyDescent="0.2">
      <c r="A419" s="239"/>
      <c r="B419" s="240"/>
      <c r="C419" s="219"/>
      <c r="D419" s="329"/>
    </row>
    <row r="420" spans="1:4" s="135" customFormat="1" x14ac:dyDescent="0.2">
      <c r="A420" s="239"/>
      <c r="B420" s="240"/>
      <c r="C420" s="219"/>
      <c r="D420" s="329"/>
    </row>
    <row r="421" spans="1:4" s="135" customFormat="1" x14ac:dyDescent="0.2">
      <c r="A421" s="239"/>
      <c r="B421" s="240"/>
      <c r="C421" s="219"/>
      <c r="D421" s="329"/>
    </row>
    <row r="422" spans="1:4" s="135" customFormat="1" x14ac:dyDescent="0.2">
      <c r="A422" s="239"/>
      <c r="B422" s="240"/>
      <c r="C422" s="219"/>
      <c r="D422" s="329"/>
    </row>
    <row r="423" spans="1:4" s="135" customFormat="1" x14ac:dyDescent="0.2">
      <c r="A423" s="239"/>
      <c r="B423" s="240"/>
      <c r="C423" s="219"/>
      <c r="D423" s="329"/>
    </row>
    <row r="424" spans="1:4" s="135" customFormat="1" x14ac:dyDescent="0.2">
      <c r="A424" s="239"/>
      <c r="B424" s="240"/>
      <c r="C424" s="219"/>
      <c r="D424" s="329"/>
    </row>
    <row r="425" spans="1:4" s="135" customFormat="1" x14ac:dyDescent="0.2">
      <c r="A425" s="239"/>
      <c r="B425" s="240"/>
      <c r="C425" s="219"/>
      <c r="D425" s="329"/>
    </row>
    <row r="426" spans="1:4" s="135" customFormat="1" x14ac:dyDescent="0.2">
      <c r="A426" s="239"/>
      <c r="B426" s="240"/>
      <c r="C426" s="219"/>
      <c r="D426" s="329"/>
    </row>
    <row r="427" spans="1:4" s="135" customFormat="1" x14ac:dyDescent="0.2">
      <c r="A427" s="239"/>
      <c r="B427" s="240"/>
      <c r="C427" s="219"/>
      <c r="D427" s="329"/>
    </row>
    <row r="428" spans="1:4" s="135" customFormat="1" x14ac:dyDescent="0.2">
      <c r="A428" s="239"/>
      <c r="B428" s="240"/>
      <c r="C428" s="219"/>
      <c r="D428" s="329"/>
    </row>
    <row r="429" spans="1:4" s="135" customFormat="1" x14ac:dyDescent="0.2">
      <c r="A429" s="239"/>
      <c r="B429" s="240"/>
      <c r="C429" s="219"/>
      <c r="D429" s="329"/>
    </row>
    <row r="430" spans="1:4" s="135" customFormat="1" x14ac:dyDescent="0.2">
      <c r="A430" s="239"/>
      <c r="B430" s="240"/>
      <c r="C430" s="219"/>
      <c r="D430" s="329"/>
    </row>
    <row r="431" spans="1:4" s="135" customFormat="1" x14ac:dyDescent="0.2">
      <c r="A431" s="239"/>
      <c r="B431" s="240"/>
      <c r="C431" s="219"/>
      <c r="D431" s="329"/>
    </row>
    <row r="432" spans="1:4" s="135" customFormat="1" x14ac:dyDescent="0.2">
      <c r="A432" s="239"/>
      <c r="B432" s="240"/>
      <c r="C432" s="219"/>
      <c r="D432" s="329"/>
    </row>
    <row r="433" spans="1:4" s="135" customFormat="1" x14ac:dyDescent="0.2">
      <c r="A433" s="239"/>
      <c r="B433" s="240"/>
      <c r="C433" s="219"/>
      <c r="D433" s="329"/>
    </row>
    <row r="434" spans="1:4" s="135" customFormat="1" x14ac:dyDescent="0.2">
      <c r="A434" s="239"/>
      <c r="B434" s="240"/>
      <c r="C434" s="219"/>
      <c r="D434" s="329"/>
    </row>
    <row r="435" spans="1:4" s="135" customFormat="1" x14ac:dyDescent="0.2">
      <c r="A435" s="239"/>
      <c r="B435" s="240"/>
      <c r="C435" s="219"/>
      <c r="D435" s="329"/>
    </row>
    <row r="436" spans="1:4" s="135" customFormat="1" x14ac:dyDescent="0.2">
      <c r="A436" s="239"/>
      <c r="B436" s="240"/>
      <c r="C436" s="219"/>
      <c r="D436" s="329"/>
    </row>
    <row r="437" spans="1:4" s="135" customFormat="1" x14ac:dyDescent="0.2">
      <c r="A437" s="239"/>
      <c r="B437" s="240"/>
      <c r="C437" s="219"/>
      <c r="D437" s="329"/>
    </row>
    <row r="438" spans="1:4" s="135" customFormat="1" x14ac:dyDescent="0.2">
      <c r="A438" s="239"/>
      <c r="B438" s="240"/>
      <c r="C438" s="219"/>
      <c r="D438" s="329"/>
    </row>
    <row r="439" spans="1:4" s="135" customFormat="1" x14ac:dyDescent="0.2">
      <c r="A439" s="239"/>
      <c r="B439" s="240"/>
      <c r="C439" s="219"/>
      <c r="D439" s="329"/>
    </row>
    <row r="440" spans="1:4" s="135" customFormat="1" x14ac:dyDescent="0.2">
      <c r="A440" s="239"/>
      <c r="B440" s="240"/>
      <c r="C440" s="219"/>
      <c r="D440" s="329"/>
    </row>
    <row r="441" spans="1:4" s="135" customFormat="1" x14ac:dyDescent="0.2">
      <c r="A441" s="239"/>
      <c r="B441" s="240"/>
      <c r="C441" s="219"/>
      <c r="D441" s="329"/>
    </row>
    <row r="442" spans="1:4" s="135" customFormat="1" x14ac:dyDescent="0.2">
      <c r="A442" s="239"/>
      <c r="B442" s="240"/>
      <c r="C442" s="219"/>
      <c r="D442" s="329"/>
    </row>
    <row r="443" spans="1:4" s="135" customFormat="1" x14ac:dyDescent="0.2">
      <c r="A443" s="239"/>
      <c r="B443" s="240"/>
      <c r="C443" s="219"/>
      <c r="D443" s="329"/>
    </row>
    <row r="444" spans="1:4" s="135" customFormat="1" x14ac:dyDescent="0.2">
      <c r="A444" s="239"/>
      <c r="B444" s="240"/>
      <c r="C444" s="219"/>
      <c r="D444" s="329"/>
    </row>
    <row r="445" spans="1:4" s="135" customFormat="1" x14ac:dyDescent="0.2">
      <c r="A445" s="239"/>
      <c r="B445" s="240"/>
      <c r="C445" s="219"/>
      <c r="D445" s="329"/>
    </row>
    <row r="446" spans="1:4" s="135" customFormat="1" x14ac:dyDescent="0.2">
      <c r="A446" s="239"/>
      <c r="B446" s="240"/>
      <c r="C446" s="219"/>
      <c r="D446" s="329"/>
    </row>
    <row r="447" spans="1:4" s="135" customFormat="1" x14ac:dyDescent="0.2">
      <c r="A447" s="239"/>
      <c r="B447" s="240"/>
      <c r="C447" s="219"/>
      <c r="D447" s="329"/>
    </row>
    <row r="448" spans="1:4" s="135" customFormat="1" x14ac:dyDescent="0.2">
      <c r="A448" s="239"/>
      <c r="B448" s="240"/>
      <c r="C448" s="219"/>
      <c r="D448" s="329"/>
    </row>
    <row r="449" spans="1:4" s="135" customFormat="1" x14ac:dyDescent="0.2">
      <c r="A449" s="239"/>
      <c r="B449" s="240"/>
      <c r="C449" s="219"/>
      <c r="D449" s="329"/>
    </row>
    <row r="450" spans="1:4" s="135" customFormat="1" x14ac:dyDescent="0.2">
      <c r="A450" s="239"/>
      <c r="B450" s="240"/>
      <c r="C450" s="219"/>
      <c r="D450" s="329"/>
    </row>
    <row r="451" spans="1:4" s="135" customFormat="1" x14ac:dyDescent="0.2">
      <c r="A451" s="239"/>
      <c r="B451" s="240"/>
      <c r="C451" s="219"/>
      <c r="D451" s="329"/>
    </row>
    <row r="452" spans="1:4" s="135" customFormat="1" x14ac:dyDescent="0.2">
      <c r="A452" s="239"/>
      <c r="B452" s="240"/>
      <c r="C452" s="219"/>
      <c r="D452" s="329"/>
    </row>
    <row r="453" spans="1:4" s="135" customFormat="1" x14ac:dyDescent="0.2">
      <c r="A453" s="239"/>
      <c r="B453" s="240"/>
      <c r="C453" s="219"/>
      <c r="D453" s="329"/>
    </row>
    <row r="454" spans="1:4" s="135" customFormat="1" x14ac:dyDescent="0.2">
      <c r="A454" s="239"/>
      <c r="B454" s="240"/>
      <c r="C454" s="219"/>
      <c r="D454" s="329"/>
    </row>
    <row r="455" spans="1:4" s="135" customFormat="1" x14ac:dyDescent="0.2">
      <c r="A455" s="239"/>
      <c r="B455" s="240"/>
      <c r="C455" s="219"/>
      <c r="D455" s="329"/>
    </row>
    <row r="456" spans="1:4" s="135" customFormat="1" x14ac:dyDescent="0.2">
      <c r="A456" s="239"/>
      <c r="B456" s="240"/>
      <c r="C456" s="219"/>
      <c r="D456" s="329"/>
    </row>
    <row r="457" spans="1:4" s="135" customFormat="1" x14ac:dyDescent="0.2">
      <c r="A457" s="239"/>
      <c r="B457" s="240"/>
      <c r="C457" s="219"/>
      <c r="D457" s="329"/>
    </row>
    <row r="458" spans="1:4" s="135" customFormat="1" x14ac:dyDescent="0.2">
      <c r="A458" s="239"/>
      <c r="B458" s="240"/>
      <c r="C458" s="219"/>
      <c r="D458" s="329"/>
    </row>
    <row r="459" spans="1:4" s="135" customFormat="1" x14ac:dyDescent="0.2">
      <c r="A459" s="239"/>
      <c r="B459" s="240"/>
      <c r="C459" s="219"/>
      <c r="D459" s="329"/>
    </row>
    <row r="460" spans="1:4" s="135" customFormat="1" x14ac:dyDescent="0.2">
      <c r="A460" s="239"/>
      <c r="B460" s="240"/>
      <c r="C460" s="219"/>
      <c r="D460" s="329"/>
    </row>
    <row r="461" spans="1:4" s="135" customFormat="1" x14ac:dyDescent="0.2">
      <c r="A461" s="239"/>
      <c r="B461" s="240"/>
      <c r="C461" s="219"/>
      <c r="D461" s="329"/>
    </row>
    <row r="462" spans="1:4" s="135" customFormat="1" x14ac:dyDescent="0.2">
      <c r="A462" s="239"/>
      <c r="B462" s="240"/>
      <c r="C462" s="219"/>
      <c r="D462" s="329"/>
    </row>
    <row r="463" spans="1:4" s="135" customFormat="1" x14ac:dyDescent="0.2">
      <c r="A463" s="239"/>
      <c r="B463" s="240"/>
      <c r="C463" s="219"/>
      <c r="D463" s="329"/>
    </row>
    <row r="464" spans="1:4" s="135" customFormat="1" x14ac:dyDescent="0.2">
      <c r="A464" s="239"/>
      <c r="B464" s="240"/>
      <c r="C464" s="219"/>
      <c r="D464" s="329"/>
    </row>
    <row r="465" spans="1:4" s="135" customFormat="1" x14ac:dyDescent="0.2">
      <c r="A465" s="239"/>
      <c r="B465" s="240"/>
      <c r="C465" s="219"/>
      <c r="D465" s="329"/>
    </row>
    <row r="466" spans="1:4" s="135" customFormat="1" x14ac:dyDescent="0.2">
      <c r="A466" s="239"/>
      <c r="B466" s="240"/>
      <c r="C466" s="219"/>
      <c r="D466" s="329"/>
    </row>
    <row r="467" spans="1:4" s="135" customFormat="1" x14ac:dyDescent="0.2">
      <c r="A467" s="239"/>
      <c r="B467" s="240"/>
      <c r="C467" s="219"/>
      <c r="D467" s="329"/>
    </row>
    <row r="468" spans="1:4" s="135" customFormat="1" x14ac:dyDescent="0.2">
      <c r="A468" s="239"/>
      <c r="B468" s="240"/>
      <c r="C468" s="219"/>
      <c r="D468" s="329"/>
    </row>
    <row r="469" spans="1:4" s="135" customFormat="1" x14ac:dyDescent="0.2">
      <c r="A469" s="239"/>
      <c r="B469" s="240"/>
      <c r="C469" s="219"/>
      <c r="D469" s="329"/>
    </row>
    <row r="470" spans="1:4" s="135" customFormat="1" x14ac:dyDescent="0.2">
      <c r="A470" s="239"/>
      <c r="B470" s="240"/>
      <c r="C470" s="219"/>
      <c r="D470" s="329"/>
    </row>
    <row r="471" spans="1:4" s="135" customFormat="1" x14ac:dyDescent="0.2">
      <c r="A471" s="239"/>
      <c r="B471" s="240"/>
      <c r="C471" s="219"/>
      <c r="D471" s="329"/>
    </row>
    <row r="472" spans="1:4" s="135" customFormat="1" x14ac:dyDescent="0.2">
      <c r="A472" s="239"/>
      <c r="B472" s="240"/>
      <c r="C472" s="219"/>
      <c r="D472" s="329"/>
    </row>
    <row r="473" spans="1:4" s="135" customFormat="1" x14ac:dyDescent="0.2">
      <c r="A473" s="239"/>
      <c r="B473" s="240"/>
      <c r="C473" s="219"/>
      <c r="D473" s="329"/>
    </row>
    <row r="474" spans="1:4" s="135" customFormat="1" x14ac:dyDescent="0.2">
      <c r="A474" s="239"/>
      <c r="B474" s="240"/>
      <c r="C474" s="219"/>
      <c r="D474" s="329"/>
    </row>
    <row r="475" spans="1:4" s="135" customFormat="1" x14ac:dyDescent="0.2">
      <c r="A475" s="239"/>
      <c r="B475" s="240"/>
      <c r="C475" s="219"/>
      <c r="D475" s="329"/>
    </row>
    <row r="476" spans="1:4" s="135" customFormat="1" x14ac:dyDescent="0.2">
      <c r="A476" s="239"/>
      <c r="B476" s="240"/>
      <c r="C476" s="219"/>
      <c r="D476" s="329"/>
    </row>
    <row r="477" spans="1:4" s="135" customFormat="1" x14ac:dyDescent="0.2">
      <c r="A477" s="239"/>
      <c r="B477" s="240"/>
      <c r="C477" s="219"/>
      <c r="D477" s="329"/>
    </row>
    <row r="478" spans="1:4" s="135" customFormat="1" x14ac:dyDescent="0.2">
      <c r="A478" s="239"/>
      <c r="B478" s="240"/>
      <c r="C478" s="219"/>
      <c r="D478" s="329"/>
    </row>
    <row r="479" spans="1:4" s="135" customFormat="1" x14ac:dyDescent="0.2">
      <c r="A479" s="239"/>
      <c r="B479" s="240"/>
      <c r="C479" s="219"/>
      <c r="D479" s="329"/>
    </row>
    <row r="480" spans="1:4" s="135" customFormat="1" x14ac:dyDescent="0.2">
      <c r="A480" s="239"/>
      <c r="B480" s="240"/>
      <c r="C480" s="219"/>
      <c r="D480" s="329"/>
    </row>
    <row r="481" spans="1:4" s="135" customFormat="1" x14ac:dyDescent="0.2">
      <c r="A481" s="239"/>
      <c r="B481" s="240"/>
      <c r="C481" s="219"/>
      <c r="D481" s="329"/>
    </row>
    <row r="482" spans="1:4" s="135" customFormat="1" x14ac:dyDescent="0.2">
      <c r="A482" s="239"/>
      <c r="B482" s="240"/>
      <c r="C482" s="219"/>
      <c r="D482" s="329"/>
    </row>
    <row r="483" spans="1:4" s="135" customFormat="1" x14ac:dyDescent="0.2">
      <c r="A483" s="239"/>
      <c r="B483" s="240"/>
      <c r="C483" s="219"/>
      <c r="D483" s="329"/>
    </row>
    <row r="484" spans="1:4" s="135" customFormat="1" x14ac:dyDescent="0.2">
      <c r="A484" s="239"/>
      <c r="B484" s="240"/>
      <c r="C484" s="219"/>
      <c r="D484" s="329"/>
    </row>
    <row r="485" spans="1:4" s="135" customFormat="1" x14ac:dyDescent="0.2">
      <c r="A485" s="239"/>
      <c r="B485" s="240"/>
      <c r="C485" s="219"/>
      <c r="D485" s="329"/>
    </row>
    <row r="486" spans="1:4" s="135" customFormat="1" x14ac:dyDescent="0.2">
      <c r="A486" s="239"/>
      <c r="B486" s="240"/>
      <c r="C486" s="219"/>
      <c r="D486" s="329"/>
    </row>
    <row r="487" spans="1:4" s="135" customFormat="1" x14ac:dyDescent="0.2">
      <c r="A487" s="239"/>
      <c r="B487" s="240"/>
      <c r="C487" s="219"/>
      <c r="D487" s="329"/>
    </row>
    <row r="488" spans="1:4" s="135" customFormat="1" x14ac:dyDescent="0.2">
      <c r="A488" s="239"/>
      <c r="B488" s="240"/>
      <c r="C488" s="219"/>
      <c r="D488" s="329"/>
    </row>
    <row r="489" spans="1:4" s="135" customFormat="1" x14ac:dyDescent="0.2">
      <c r="A489" s="239"/>
      <c r="B489" s="240"/>
      <c r="C489" s="219"/>
      <c r="D489" s="329"/>
    </row>
    <row r="490" spans="1:4" s="135" customFormat="1" x14ac:dyDescent="0.2">
      <c r="A490" s="239"/>
      <c r="B490" s="240"/>
      <c r="C490" s="219"/>
      <c r="D490" s="329"/>
    </row>
    <row r="491" spans="1:4" s="135" customFormat="1" x14ac:dyDescent="0.2">
      <c r="A491" s="239"/>
      <c r="B491" s="240"/>
      <c r="C491" s="219"/>
      <c r="D491" s="329"/>
    </row>
    <row r="492" spans="1:4" s="135" customFormat="1" x14ac:dyDescent="0.2">
      <c r="A492" s="239"/>
      <c r="B492" s="240"/>
      <c r="C492" s="219"/>
      <c r="D492" s="329"/>
    </row>
    <row r="493" spans="1:4" s="135" customFormat="1" x14ac:dyDescent="0.2">
      <c r="A493" s="239"/>
      <c r="B493" s="240"/>
      <c r="C493" s="219"/>
      <c r="D493" s="329"/>
    </row>
    <row r="494" spans="1:4" s="135" customFormat="1" x14ac:dyDescent="0.2">
      <c r="A494" s="239"/>
      <c r="B494" s="240"/>
      <c r="C494" s="219"/>
      <c r="D494" s="329"/>
    </row>
    <row r="495" spans="1:4" s="135" customFormat="1" x14ac:dyDescent="0.2">
      <c r="A495" s="239"/>
      <c r="B495" s="240"/>
      <c r="C495" s="219"/>
      <c r="D495" s="329"/>
    </row>
    <row r="496" spans="1:4" s="135" customFormat="1" x14ac:dyDescent="0.2">
      <c r="A496" s="239"/>
      <c r="B496" s="240"/>
      <c r="C496" s="219"/>
      <c r="D496" s="329"/>
    </row>
    <row r="497" spans="1:4" s="135" customFormat="1" x14ac:dyDescent="0.2">
      <c r="A497" s="239"/>
      <c r="B497" s="240"/>
      <c r="C497" s="219"/>
      <c r="D497" s="329"/>
    </row>
    <row r="498" spans="1:4" s="135" customFormat="1" x14ac:dyDescent="0.2">
      <c r="A498" s="239"/>
      <c r="B498" s="240"/>
      <c r="C498" s="219"/>
      <c r="D498" s="329"/>
    </row>
    <row r="499" spans="1:4" s="135" customFormat="1" x14ac:dyDescent="0.2">
      <c r="A499" s="239"/>
      <c r="B499" s="240"/>
      <c r="C499" s="219"/>
      <c r="D499" s="329"/>
    </row>
    <row r="500" spans="1:4" s="135" customFormat="1" x14ac:dyDescent="0.2">
      <c r="A500" s="239"/>
      <c r="B500" s="240"/>
      <c r="C500" s="219"/>
      <c r="D500" s="329"/>
    </row>
    <row r="501" spans="1:4" s="135" customFormat="1" x14ac:dyDescent="0.2">
      <c r="A501" s="239"/>
      <c r="B501" s="240"/>
      <c r="C501" s="219"/>
      <c r="D501" s="329"/>
    </row>
    <row r="502" spans="1:4" s="135" customFormat="1" x14ac:dyDescent="0.2">
      <c r="A502" s="239"/>
      <c r="B502" s="240"/>
      <c r="C502" s="219"/>
      <c r="D502" s="329"/>
    </row>
    <row r="503" spans="1:4" s="135" customFormat="1" x14ac:dyDescent="0.2">
      <c r="A503" s="239"/>
      <c r="B503" s="240"/>
      <c r="C503" s="219"/>
      <c r="D503" s="329"/>
    </row>
    <row r="504" spans="1:4" s="135" customFormat="1" x14ac:dyDescent="0.2">
      <c r="A504" s="239"/>
      <c r="B504" s="240"/>
      <c r="C504" s="219"/>
      <c r="D504" s="329"/>
    </row>
    <row r="505" spans="1:4" s="135" customFormat="1" x14ac:dyDescent="0.2">
      <c r="A505" s="239"/>
      <c r="B505" s="240"/>
      <c r="C505" s="219"/>
      <c r="D505" s="329"/>
    </row>
    <row r="506" spans="1:4" s="135" customFormat="1" x14ac:dyDescent="0.2">
      <c r="A506" s="239"/>
      <c r="B506" s="240"/>
      <c r="C506" s="219"/>
      <c r="D506" s="329"/>
    </row>
    <row r="507" spans="1:4" s="135" customFormat="1" x14ac:dyDescent="0.2">
      <c r="A507" s="239"/>
      <c r="B507" s="240"/>
      <c r="C507" s="219"/>
      <c r="D507" s="329"/>
    </row>
    <row r="508" spans="1:4" s="135" customFormat="1" x14ac:dyDescent="0.2">
      <c r="A508" s="239"/>
      <c r="B508" s="240"/>
      <c r="C508" s="219"/>
      <c r="D508" s="329"/>
    </row>
    <row r="509" spans="1:4" s="135" customFormat="1" x14ac:dyDescent="0.2">
      <c r="A509" s="239"/>
      <c r="B509" s="240"/>
      <c r="C509" s="219"/>
      <c r="D509" s="329"/>
    </row>
    <row r="510" spans="1:4" s="135" customFormat="1" x14ac:dyDescent="0.2">
      <c r="A510" s="239"/>
      <c r="B510" s="240"/>
      <c r="C510" s="219"/>
      <c r="D510" s="329"/>
    </row>
    <row r="511" spans="1:4" s="135" customFormat="1" x14ac:dyDescent="0.2">
      <c r="A511" s="239"/>
      <c r="B511" s="240"/>
      <c r="C511" s="219"/>
      <c r="D511" s="329"/>
    </row>
    <row r="512" spans="1:4" s="135" customFormat="1" x14ac:dyDescent="0.2">
      <c r="A512" s="239"/>
      <c r="B512" s="240"/>
      <c r="C512" s="219"/>
      <c r="D512" s="329"/>
    </row>
    <row r="513" spans="1:4" s="135" customFormat="1" x14ac:dyDescent="0.2">
      <c r="A513" s="239"/>
      <c r="B513" s="240"/>
      <c r="C513" s="219"/>
      <c r="D513" s="329"/>
    </row>
    <row r="514" spans="1:4" s="135" customFormat="1" x14ac:dyDescent="0.2">
      <c r="A514" s="239"/>
      <c r="B514" s="240"/>
      <c r="C514" s="219"/>
      <c r="D514" s="329"/>
    </row>
    <row r="515" spans="1:4" s="135" customFormat="1" x14ac:dyDescent="0.2">
      <c r="A515" s="239"/>
      <c r="B515" s="240"/>
      <c r="C515" s="219"/>
      <c r="D515" s="329"/>
    </row>
    <row r="516" spans="1:4" s="135" customFormat="1" x14ac:dyDescent="0.2">
      <c r="A516" s="239"/>
      <c r="B516" s="240"/>
      <c r="C516" s="219"/>
      <c r="D516" s="329"/>
    </row>
    <row r="517" spans="1:4" s="135" customFormat="1" x14ac:dyDescent="0.2">
      <c r="A517" s="239"/>
      <c r="B517" s="240"/>
      <c r="C517" s="219"/>
      <c r="D517" s="329"/>
    </row>
    <row r="518" spans="1:4" s="135" customFormat="1" x14ac:dyDescent="0.2">
      <c r="A518" s="239"/>
      <c r="B518" s="240"/>
      <c r="C518" s="219"/>
      <c r="D518" s="329"/>
    </row>
    <row r="519" spans="1:4" s="135" customFormat="1" x14ac:dyDescent="0.2">
      <c r="A519" s="239"/>
      <c r="B519" s="240"/>
      <c r="C519" s="219"/>
      <c r="D519" s="329"/>
    </row>
    <row r="520" spans="1:4" s="135" customFormat="1" x14ac:dyDescent="0.2">
      <c r="A520" s="239"/>
      <c r="B520" s="240"/>
      <c r="C520" s="219"/>
      <c r="D520" s="329"/>
    </row>
    <row r="521" spans="1:4" s="135" customFormat="1" x14ac:dyDescent="0.2">
      <c r="A521" s="239"/>
      <c r="B521" s="240"/>
      <c r="C521" s="219"/>
      <c r="D521" s="329"/>
    </row>
    <row r="522" spans="1:4" s="135" customFormat="1" x14ac:dyDescent="0.2">
      <c r="A522" s="239"/>
      <c r="B522" s="240"/>
      <c r="C522" s="219"/>
      <c r="D522" s="329"/>
    </row>
    <row r="523" spans="1:4" s="135" customFormat="1" x14ac:dyDescent="0.2">
      <c r="A523" s="239"/>
      <c r="B523" s="240"/>
      <c r="C523" s="219"/>
      <c r="D523" s="329"/>
    </row>
    <row r="524" spans="1:4" s="135" customFormat="1" x14ac:dyDescent="0.2">
      <c r="A524" s="239"/>
      <c r="B524" s="240"/>
      <c r="C524" s="219"/>
      <c r="D524" s="329"/>
    </row>
    <row r="525" spans="1:4" s="135" customFormat="1" x14ac:dyDescent="0.2">
      <c r="A525" s="239"/>
      <c r="B525" s="240"/>
      <c r="C525" s="219"/>
      <c r="D525" s="329"/>
    </row>
    <row r="526" spans="1:4" s="135" customFormat="1" x14ac:dyDescent="0.2">
      <c r="A526" s="239"/>
      <c r="B526" s="240"/>
      <c r="C526" s="219"/>
      <c r="D526" s="329"/>
    </row>
    <row r="527" spans="1:4" s="135" customFormat="1" x14ac:dyDescent="0.2">
      <c r="A527" s="239"/>
      <c r="B527" s="240"/>
      <c r="C527" s="219"/>
      <c r="D527" s="329"/>
    </row>
    <row r="528" spans="1:4" s="135" customFormat="1" x14ac:dyDescent="0.2">
      <c r="A528" s="239"/>
      <c r="B528" s="240"/>
      <c r="C528" s="219"/>
      <c r="D528" s="329"/>
    </row>
    <row r="529" spans="1:4" s="135" customFormat="1" x14ac:dyDescent="0.2">
      <c r="A529" s="239"/>
      <c r="B529" s="240"/>
      <c r="C529" s="219"/>
      <c r="D529" s="329"/>
    </row>
    <row r="530" spans="1:4" s="135" customFormat="1" x14ac:dyDescent="0.2">
      <c r="A530" s="239"/>
      <c r="B530" s="240"/>
      <c r="C530" s="219"/>
      <c r="D530" s="329"/>
    </row>
    <row r="531" spans="1:4" s="135" customFormat="1" x14ac:dyDescent="0.2">
      <c r="A531" s="239"/>
      <c r="B531" s="240"/>
      <c r="C531" s="219"/>
      <c r="D531" s="329"/>
    </row>
    <row r="532" spans="1:4" s="135" customFormat="1" x14ac:dyDescent="0.2">
      <c r="A532" s="239"/>
      <c r="B532" s="240"/>
      <c r="C532" s="219"/>
      <c r="D532" s="329"/>
    </row>
    <row r="533" spans="1:4" s="135" customFormat="1" x14ac:dyDescent="0.2">
      <c r="A533" s="239"/>
      <c r="B533" s="240"/>
      <c r="C533" s="219"/>
      <c r="D533" s="329"/>
    </row>
  </sheetData>
  <mergeCells count="9">
    <mergeCell ref="E117:N117"/>
    <mergeCell ref="A9:C9"/>
    <mergeCell ref="A10:C10"/>
    <mergeCell ref="B1:C1"/>
    <mergeCell ref="B2:C2"/>
    <mergeCell ref="B3:C3"/>
    <mergeCell ref="B4:C4"/>
    <mergeCell ref="B5:C5"/>
    <mergeCell ref="B6:C6"/>
  </mergeCells>
  <pageMargins left="1.1811023622047245" right="0.39370078740157483" top="0.39370078740157483" bottom="0.3937007874015748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63"/>
  <sheetViews>
    <sheetView view="pageBreakPreview" topLeftCell="A496" zoomScaleNormal="60" zoomScaleSheetLayoutView="100" workbookViewId="0">
      <selection activeCell="E507" sqref="E507"/>
    </sheetView>
  </sheetViews>
  <sheetFormatPr defaultRowHeight="16.5" x14ac:dyDescent="0.25"/>
  <cols>
    <col min="1" max="1" width="76" style="269" customWidth="1"/>
    <col min="2" max="2" width="15.7109375" style="60" customWidth="1"/>
    <col min="3" max="3" width="7.140625" style="404" customWidth="1"/>
    <col min="4" max="4" width="7.5703125" style="404" customWidth="1"/>
    <col min="5" max="5" width="14.5703125" style="35" customWidth="1"/>
    <col min="6" max="6" width="10.42578125" style="35" customWidth="1"/>
    <col min="7" max="7" width="21" style="66" customWidth="1"/>
    <col min="8" max="8" width="49.28515625" style="157" customWidth="1"/>
    <col min="9" max="9" width="22.28515625" style="3" customWidth="1"/>
    <col min="10" max="10" width="24" style="3" customWidth="1"/>
    <col min="11" max="16384" width="9.140625" style="3"/>
  </cols>
  <sheetData>
    <row r="1" spans="1:10" x14ac:dyDescent="0.25">
      <c r="E1" s="500" t="s">
        <v>984</v>
      </c>
      <c r="F1" s="501"/>
      <c r="G1" s="501"/>
    </row>
    <row r="2" spans="1:10" x14ac:dyDescent="0.25">
      <c r="E2" s="500" t="s">
        <v>917</v>
      </c>
      <c r="F2" s="501"/>
      <c r="G2" s="501"/>
    </row>
    <row r="3" spans="1:10" x14ac:dyDescent="0.25">
      <c r="E3" s="500" t="s">
        <v>918</v>
      </c>
      <c r="F3" s="501"/>
      <c r="G3" s="501"/>
    </row>
    <row r="4" spans="1:10" s="134" customFormat="1" ht="15" x14ac:dyDescent="0.2">
      <c r="A4" s="270"/>
      <c r="B4" s="68"/>
      <c r="C4" s="185"/>
      <c r="D4" s="133"/>
      <c r="E4" s="500" t="s">
        <v>919</v>
      </c>
      <c r="F4" s="501"/>
      <c r="G4" s="501"/>
    </row>
    <row r="5" spans="1:10" s="134" customFormat="1" ht="15" x14ac:dyDescent="0.2">
      <c r="A5" s="270"/>
      <c r="B5" s="68"/>
      <c r="C5" s="185"/>
      <c r="D5" s="133"/>
      <c r="E5" s="500" t="s">
        <v>1263</v>
      </c>
      <c r="F5" s="501"/>
      <c r="G5" s="501"/>
    </row>
    <row r="6" spans="1:10" x14ac:dyDescent="0.25">
      <c r="E6" s="500" t="s">
        <v>1264</v>
      </c>
      <c r="F6" s="501"/>
      <c r="G6" s="501"/>
    </row>
    <row r="7" spans="1:10" x14ac:dyDescent="0.25">
      <c r="F7" s="499"/>
      <c r="G7" s="499"/>
    </row>
    <row r="8" spans="1:10" x14ac:dyDescent="0.25">
      <c r="C8" s="33"/>
      <c r="D8" s="33"/>
      <c r="E8" s="33"/>
      <c r="F8" s="311"/>
      <c r="G8" s="33"/>
    </row>
    <row r="9" spans="1:10" x14ac:dyDescent="0.25">
      <c r="A9" s="498" t="s">
        <v>1403</v>
      </c>
      <c r="B9" s="498"/>
      <c r="C9" s="498"/>
      <c r="D9" s="498"/>
      <c r="E9" s="498"/>
      <c r="F9" s="498"/>
      <c r="G9" s="498"/>
    </row>
    <row r="10" spans="1:10" x14ac:dyDescent="0.25">
      <c r="G10" s="110" t="s">
        <v>675</v>
      </c>
    </row>
    <row r="11" spans="1:10" ht="43.5" x14ac:dyDescent="0.25">
      <c r="A11" s="37" t="s">
        <v>13</v>
      </c>
      <c r="B11" s="37" t="s">
        <v>57</v>
      </c>
      <c r="C11" s="61" t="s">
        <v>47</v>
      </c>
      <c r="D11" s="61" t="s">
        <v>48</v>
      </c>
      <c r="E11" s="61" t="s">
        <v>58</v>
      </c>
      <c r="F11" s="61" t="s">
        <v>49</v>
      </c>
      <c r="G11" s="113" t="s">
        <v>527</v>
      </c>
      <c r="I11" s="252"/>
    </row>
    <row r="12" spans="1:10" x14ac:dyDescent="0.25">
      <c r="A12" s="37">
        <v>1</v>
      </c>
      <c r="B12" s="37">
        <v>2</v>
      </c>
      <c r="C12" s="40">
        <v>3</v>
      </c>
      <c r="D12" s="40">
        <v>4</v>
      </c>
      <c r="E12" s="40">
        <v>5</v>
      </c>
      <c r="F12" s="40">
        <v>6</v>
      </c>
      <c r="G12" s="9" t="s">
        <v>3</v>
      </c>
      <c r="J12" s="157"/>
    </row>
    <row r="13" spans="1:10" x14ac:dyDescent="0.25">
      <c r="A13" s="271" t="s">
        <v>59</v>
      </c>
      <c r="B13" s="62"/>
      <c r="C13" s="9"/>
      <c r="D13" s="9"/>
      <c r="E13" s="9"/>
      <c r="F13" s="9"/>
      <c r="G13" s="328">
        <f>G14+G217+G271+G280+G524</f>
        <v>4154771.4</v>
      </c>
      <c r="H13" s="331">
        <f>G13-Доходы!C209</f>
        <v>0</v>
      </c>
      <c r="I13" s="162"/>
    </row>
    <row r="14" spans="1:10" s="4" customFormat="1" ht="29.25" x14ac:dyDescent="0.25">
      <c r="A14" s="123" t="s">
        <v>4</v>
      </c>
      <c r="B14" s="62">
        <v>807</v>
      </c>
      <c r="C14" s="149"/>
      <c r="D14" s="149"/>
      <c r="E14" s="9"/>
      <c r="F14" s="9"/>
      <c r="G14" s="156">
        <f>G15+G22+G126+G155+G179+G210</f>
        <v>2278251.9</v>
      </c>
      <c r="H14" s="260"/>
      <c r="I14" s="162"/>
    </row>
    <row r="15" spans="1:10" s="4" customFormat="1" x14ac:dyDescent="0.25">
      <c r="A15" s="123" t="s">
        <v>14</v>
      </c>
      <c r="B15" s="62">
        <v>807</v>
      </c>
      <c r="C15" s="149" t="s">
        <v>15</v>
      </c>
      <c r="D15" s="149"/>
      <c r="E15" s="9"/>
      <c r="F15" s="9"/>
      <c r="G15" s="156">
        <f t="shared" ref="G15:G17" si="0">G16</f>
        <v>2830.2</v>
      </c>
      <c r="H15" s="162"/>
    </row>
    <row r="16" spans="1:10" s="4" customFormat="1" ht="43.5" x14ac:dyDescent="0.25">
      <c r="A16" s="123" t="s">
        <v>1226</v>
      </c>
      <c r="B16" s="62">
        <v>807</v>
      </c>
      <c r="C16" s="149" t="s">
        <v>15</v>
      </c>
      <c r="D16" s="149" t="s">
        <v>18</v>
      </c>
      <c r="E16" s="46"/>
      <c r="F16" s="9"/>
      <c r="G16" s="156">
        <f t="shared" si="0"/>
        <v>2830.2</v>
      </c>
      <c r="H16" s="162"/>
      <c r="I16" s="162"/>
    </row>
    <row r="17" spans="1:9" ht="29.25" x14ac:dyDescent="0.25">
      <c r="A17" s="123" t="s">
        <v>167</v>
      </c>
      <c r="B17" s="62">
        <v>807</v>
      </c>
      <c r="C17" s="149" t="s">
        <v>15</v>
      </c>
      <c r="D17" s="149" t="s">
        <v>18</v>
      </c>
      <c r="E17" s="46" t="s">
        <v>165</v>
      </c>
      <c r="F17" s="9"/>
      <c r="G17" s="156">
        <f t="shared" si="0"/>
        <v>2830.2</v>
      </c>
    </row>
    <row r="18" spans="1:9" ht="30" x14ac:dyDescent="0.25">
      <c r="A18" s="124" t="s">
        <v>168</v>
      </c>
      <c r="B18" s="13">
        <v>807</v>
      </c>
      <c r="C18" s="150" t="s">
        <v>15</v>
      </c>
      <c r="D18" s="150" t="s">
        <v>18</v>
      </c>
      <c r="E18" s="16" t="s">
        <v>166</v>
      </c>
      <c r="F18" s="14"/>
      <c r="G18" s="22">
        <f>G20+G21+G19</f>
        <v>2830.2</v>
      </c>
    </row>
    <row r="19" spans="1:9" ht="62.25" customHeight="1" x14ac:dyDescent="0.25">
      <c r="A19" s="124" t="s">
        <v>994</v>
      </c>
      <c r="B19" s="13" t="s">
        <v>206</v>
      </c>
      <c r="C19" s="150" t="s">
        <v>15</v>
      </c>
      <c r="D19" s="150" t="s">
        <v>18</v>
      </c>
      <c r="E19" s="16" t="s">
        <v>996</v>
      </c>
      <c r="F19" s="14" t="s">
        <v>52</v>
      </c>
      <c r="G19" s="22"/>
      <c r="H19" s="3"/>
    </row>
    <row r="20" spans="1:9" ht="75" x14ac:dyDescent="0.25">
      <c r="A20" s="124" t="s">
        <v>769</v>
      </c>
      <c r="B20" s="13">
        <v>807</v>
      </c>
      <c r="C20" s="150" t="s">
        <v>15</v>
      </c>
      <c r="D20" s="150" t="s">
        <v>18</v>
      </c>
      <c r="E20" s="16" t="s">
        <v>164</v>
      </c>
      <c r="F20" s="14" t="s">
        <v>52</v>
      </c>
      <c r="G20" s="416">
        <v>2750.6</v>
      </c>
      <c r="H20" s="3"/>
    </row>
    <row r="21" spans="1:9" s="5" customFormat="1" ht="60.75" customHeight="1" x14ac:dyDescent="0.25">
      <c r="A21" s="124" t="s">
        <v>770</v>
      </c>
      <c r="B21" s="13">
        <v>807</v>
      </c>
      <c r="C21" s="150" t="s">
        <v>15</v>
      </c>
      <c r="D21" s="150" t="s">
        <v>18</v>
      </c>
      <c r="E21" s="16" t="s">
        <v>164</v>
      </c>
      <c r="F21" s="14" t="s">
        <v>53</v>
      </c>
      <c r="G21" s="22">
        <v>79.599999999999994</v>
      </c>
    </row>
    <row r="22" spans="1:9" s="120" customFormat="1" ht="15.75" x14ac:dyDescent="0.25">
      <c r="A22" s="123" t="s">
        <v>31</v>
      </c>
      <c r="B22" s="62">
        <v>807</v>
      </c>
      <c r="C22" s="149" t="s">
        <v>20</v>
      </c>
      <c r="D22" s="149"/>
      <c r="E22" s="46"/>
      <c r="F22" s="9"/>
      <c r="G22" s="156">
        <f>G23+G35++G67+G95+G105</f>
        <v>1801915.3</v>
      </c>
      <c r="H22" s="260"/>
      <c r="I22" s="309"/>
    </row>
    <row r="23" spans="1:9" s="120" customFormat="1" ht="15.75" x14ac:dyDescent="0.25">
      <c r="A23" s="123" t="s">
        <v>32</v>
      </c>
      <c r="B23" s="62">
        <v>807</v>
      </c>
      <c r="C23" s="149" t="s">
        <v>20</v>
      </c>
      <c r="D23" s="149" t="s">
        <v>15</v>
      </c>
      <c r="E23" s="46"/>
      <c r="F23" s="9"/>
      <c r="G23" s="156">
        <f>G24</f>
        <v>265914.3</v>
      </c>
      <c r="I23" s="309"/>
    </row>
    <row r="24" spans="1:9" s="5" customFormat="1" ht="45" x14ac:dyDescent="0.25">
      <c r="A24" s="124" t="s">
        <v>888</v>
      </c>
      <c r="B24" s="13">
        <v>807</v>
      </c>
      <c r="C24" s="150" t="s">
        <v>20</v>
      </c>
      <c r="D24" s="150" t="s">
        <v>15</v>
      </c>
      <c r="E24" s="16" t="s">
        <v>16</v>
      </c>
      <c r="F24" s="14"/>
      <c r="G24" s="22">
        <f>G29+G25</f>
        <v>265914.3</v>
      </c>
    </row>
    <row r="25" spans="1:9" s="5" customFormat="1" ht="45" x14ac:dyDescent="0.25">
      <c r="A25" s="124" t="s">
        <v>889</v>
      </c>
      <c r="B25" s="13" t="s">
        <v>206</v>
      </c>
      <c r="C25" s="150" t="s">
        <v>20</v>
      </c>
      <c r="D25" s="150" t="s">
        <v>15</v>
      </c>
      <c r="E25" s="16" t="s">
        <v>191</v>
      </c>
      <c r="F25" s="14"/>
      <c r="G25" s="22">
        <f>G26</f>
        <v>0</v>
      </c>
    </row>
    <row r="26" spans="1:9" s="5" customFormat="1" ht="30" x14ac:dyDescent="0.25">
      <c r="A26" s="131" t="s">
        <v>215</v>
      </c>
      <c r="B26" s="13" t="s">
        <v>206</v>
      </c>
      <c r="C26" s="150" t="s">
        <v>20</v>
      </c>
      <c r="D26" s="150" t="s">
        <v>15</v>
      </c>
      <c r="E26" s="16" t="s">
        <v>207</v>
      </c>
      <c r="F26" s="14"/>
      <c r="G26" s="22">
        <f>G27+G28</f>
        <v>0</v>
      </c>
    </row>
    <row r="27" spans="1:9" s="5" customFormat="1" ht="45" x14ac:dyDescent="0.25">
      <c r="A27" s="131" t="s">
        <v>1164</v>
      </c>
      <c r="B27" s="13" t="s">
        <v>206</v>
      </c>
      <c r="C27" s="150" t="s">
        <v>20</v>
      </c>
      <c r="D27" s="150" t="s">
        <v>15</v>
      </c>
      <c r="E27" s="16" t="s">
        <v>524</v>
      </c>
      <c r="F27" s="14" t="s">
        <v>0</v>
      </c>
      <c r="G27" s="22"/>
    </row>
    <row r="28" spans="1:9" s="5" customFormat="1" ht="60" x14ac:dyDescent="0.25">
      <c r="A28" s="131" t="s">
        <v>1165</v>
      </c>
      <c r="B28" s="13" t="s">
        <v>206</v>
      </c>
      <c r="C28" s="150" t="s">
        <v>20</v>
      </c>
      <c r="D28" s="150" t="s">
        <v>15</v>
      </c>
      <c r="E28" s="16" t="s">
        <v>1176</v>
      </c>
      <c r="F28" s="14" t="s">
        <v>0</v>
      </c>
      <c r="G28" s="22"/>
    </row>
    <row r="29" spans="1:9" s="5" customFormat="1" ht="30" x14ac:dyDescent="0.25">
      <c r="A29" s="124" t="s">
        <v>169</v>
      </c>
      <c r="B29" s="13">
        <v>807</v>
      </c>
      <c r="C29" s="150" t="s">
        <v>20</v>
      </c>
      <c r="D29" s="150" t="s">
        <v>15</v>
      </c>
      <c r="E29" s="16" t="s">
        <v>163</v>
      </c>
      <c r="F29" s="14"/>
      <c r="G29" s="22">
        <f>G30</f>
        <v>265914.3</v>
      </c>
    </row>
    <row r="30" spans="1:9" s="5" customFormat="1" ht="30" x14ac:dyDescent="0.25">
      <c r="A30" s="124" t="s">
        <v>427</v>
      </c>
      <c r="B30" s="13">
        <v>807</v>
      </c>
      <c r="C30" s="150" t="s">
        <v>20</v>
      </c>
      <c r="D30" s="150" t="s">
        <v>15</v>
      </c>
      <c r="E30" s="16" t="s">
        <v>162</v>
      </c>
      <c r="F30" s="14"/>
      <c r="G30" s="22">
        <f>G31+G33+G34+G32</f>
        <v>265914.3</v>
      </c>
    </row>
    <row r="31" spans="1:9" s="5" customFormat="1" ht="60" x14ac:dyDescent="0.25">
      <c r="A31" s="124" t="s">
        <v>174</v>
      </c>
      <c r="B31" s="13">
        <v>807</v>
      </c>
      <c r="C31" s="150" t="s">
        <v>20</v>
      </c>
      <c r="D31" s="150" t="s">
        <v>15</v>
      </c>
      <c r="E31" s="16" t="s">
        <v>170</v>
      </c>
      <c r="F31" s="14">
        <v>600</v>
      </c>
      <c r="G31" s="22">
        <v>6420</v>
      </c>
    </row>
    <row r="32" spans="1:9" s="5" customFormat="1" ht="45" customHeight="1" x14ac:dyDescent="0.25">
      <c r="A32" s="124" t="s">
        <v>175</v>
      </c>
      <c r="B32" s="13" t="s">
        <v>206</v>
      </c>
      <c r="C32" s="150" t="s">
        <v>20</v>
      </c>
      <c r="D32" s="150" t="s">
        <v>15</v>
      </c>
      <c r="E32" s="16" t="s">
        <v>171</v>
      </c>
      <c r="F32" s="14" t="s">
        <v>0</v>
      </c>
      <c r="G32" s="22"/>
      <c r="H32" s="310"/>
    </row>
    <row r="33" spans="1:9" s="5" customFormat="1" ht="60" x14ac:dyDescent="0.25">
      <c r="A33" s="124" t="s">
        <v>176</v>
      </c>
      <c r="B33" s="13">
        <v>807</v>
      </c>
      <c r="C33" s="150" t="s">
        <v>20</v>
      </c>
      <c r="D33" s="150" t="s">
        <v>15</v>
      </c>
      <c r="E33" s="16" t="s">
        <v>172</v>
      </c>
      <c r="F33" s="14">
        <v>600</v>
      </c>
      <c r="G33" s="22">
        <v>23204.6</v>
      </c>
    </row>
    <row r="34" spans="1:9" s="5" customFormat="1" ht="60" x14ac:dyDescent="0.25">
      <c r="A34" s="124" t="s">
        <v>177</v>
      </c>
      <c r="B34" s="13">
        <v>807</v>
      </c>
      <c r="C34" s="150" t="s">
        <v>20</v>
      </c>
      <c r="D34" s="150" t="s">
        <v>15</v>
      </c>
      <c r="E34" s="16" t="s">
        <v>173</v>
      </c>
      <c r="F34" s="14">
        <v>600</v>
      </c>
      <c r="G34" s="416">
        <v>236289.7</v>
      </c>
    </row>
    <row r="35" spans="1:9" s="2" customFormat="1" x14ac:dyDescent="0.25">
      <c r="A35" s="123" t="s">
        <v>33</v>
      </c>
      <c r="B35" s="62">
        <v>807</v>
      </c>
      <c r="C35" s="149" t="s">
        <v>20</v>
      </c>
      <c r="D35" s="149" t="s">
        <v>16</v>
      </c>
      <c r="E35" s="46"/>
      <c r="F35" s="9"/>
      <c r="G35" s="156">
        <f>G36</f>
        <v>1141867.7</v>
      </c>
    </row>
    <row r="36" spans="1:9" s="1" customFormat="1" ht="45" x14ac:dyDescent="0.25">
      <c r="A36" s="124" t="s">
        <v>888</v>
      </c>
      <c r="B36" s="13">
        <v>807</v>
      </c>
      <c r="C36" s="150" t="s">
        <v>20</v>
      </c>
      <c r="D36" s="150" t="s">
        <v>16</v>
      </c>
      <c r="E36" s="16" t="s">
        <v>16</v>
      </c>
      <c r="F36" s="14"/>
      <c r="G36" s="22">
        <f>G37+G57</f>
        <v>1141867.7</v>
      </c>
    </row>
    <row r="37" spans="1:9" s="1" customFormat="1" ht="45" x14ac:dyDescent="0.25">
      <c r="A37" s="124" t="s">
        <v>889</v>
      </c>
      <c r="B37" s="13">
        <v>807</v>
      </c>
      <c r="C37" s="150" t="s">
        <v>20</v>
      </c>
      <c r="D37" s="150" t="s">
        <v>16</v>
      </c>
      <c r="E37" s="16" t="s">
        <v>191</v>
      </c>
      <c r="F37" s="14"/>
      <c r="G37" s="22">
        <f>G41+G55+G38+G52</f>
        <v>21288.9</v>
      </c>
    </row>
    <row r="38" spans="1:9" s="1" customFormat="1" x14ac:dyDescent="0.25">
      <c r="A38" s="124" t="s">
        <v>203</v>
      </c>
      <c r="B38" s="163" t="s">
        <v>206</v>
      </c>
      <c r="C38" s="150" t="s">
        <v>20</v>
      </c>
      <c r="D38" s="150" t="s">
        <v>16</v>
      </c>
      <c r="E38" s="404" t="s">
        <v>873</v>
      </c>
      <c r="F38" s="14"/>
      <c r="G38" s="22">
        <f>G39+G40</f>
        <v>0</v>
      </c>
    </row>
    <row r="39" spans="1:9" s="1" customFormat="1" ht="75" x14ac:dyDescent="0.25">
      <c r="A39" s="131" t="s">
        <v>1167</v>
      </c>
      <c r="B39" s="163" t="s">
        <v>206</v>
      </c>
      <c r="C39" s="150" t="s">
        <v>20</v>
      </c>
      <c r="D39" s="150" t="s">
        <v>16</v>
      </c>
      <c r="E39" s="16" t="s">
        <v>1168</v>
      </c>
      <c r="F39" s="14" t="s">
        <v>0</v>
      </c>
      <c r="G39" s="22"/>
    </row>
    <row r="40" spans="1:9" s="1" customFormat="1" ht="93" customHeight="1" x14ac:dyDescent="0.25">
      <c r="A40" s="131" t="s">
        <v>1166</v>
      </c>
      <c r="B40" s="163" t="s">
        <v>206</v>
      </c>
      <c r="C40" s="150" t="s">
        <v>20</v>
      </c>
      <c r="D40" s="150" t="s">
        <v>16</v>
      </c>
      <c r="E40" s="16" t="s">
        <v>1169</v>
      </c>
      <c r="F40" s="14" t="s">
        <v>0</v>
      </c>
      <c r="G40" s="22"/>
    </row>
    <row r="41" spans="1:9" s="1" customFormat="1" ht="39" customHeight="1" x14ac:dyDescent="0.25">
      <c r="A41" s="131" t="s">
        <v>215</v>
      </c>
      <c r="B41" s="163">
        <v>807</v>
      </c>
      <c r="C41" s="150" t="s">
        <v>20</v>
      </c>
      <c r="D41" s="150" t="s">
        <v>16</v>
      </c>
      <c r="E41" s="16" t="s">
        <v>207</v>
      </c>
      <c r="F41" s="14"/>
      <c r="G41" s="22">
        <f>SUM(G42:G51)</f>
        <v>2261.6</v>
      </c>
    </row>
    <row r="42" spans="1:9" s="1" customFormat="1" ht="51.75" customHeight="1" x14ac:dyDescent="0.25">
      <c r="A42" s="423" t="s">
        <v>1207</v>
      </c>
      <c r="B42" s="443">
        <v>807</v>
      </c>
      <c r="C42" s="413" t="s">
        <v>20</v>
      </c>
      <c r="D42" s="413" t="s">
        <v>16</v>
      </c>
      <c r="E42" s="414" t="s">
        <v>1206</v>
      </c>
      <c r="F42" s="415" t="s">
        <v>0</v>
      </c>
      <c r="G42" s="416">
        <v>350</v>
      </c>
    </row>
    <row r="43" spans="1:9" s="1" customFormat="1" ht="63.75" customHeight="1" x14ac:dyDescent="0.25">
      <c r="A43" s="423" t="s">
        <v>1375</v>
      </c>
      <c r="B43" s="443">
        <v>807</v>
      </c>
      <c r="C43" s="413" t="s">
        <v>20</v>
      </c>
      <c r="D43" s="413" t="s">
        <v>16</v>
      </c>
      <c r="E43" s="414" t="s">
        <v>1374</v>
      </c>
      <c r="F43" s="415" t="s">
        <v>0</v>
      </c>
      <c r="G43" s="416">
        <v>1.8</v>
      </c>
    </row>
    <row r="44" spans="1:9" s="1" customFormat="1" ht="55.5" customHeight="1" x14ac:dyDescent="0.25">
      <c r="A44" s="131" t="s">
        <v>1164</v>
      </c>
      <c r="B44" s="163">
        <v>807</v>
      </c>
      <c r="C44" s="150" t="s">
        <v>20</v>
      </c>
      <c r="D44" s="150" t="s">
        <v>16</v>
      </c>
      <c r="E44" s="16" t="s">
        <v>524</v>
      </c>
      <c r="F44" s="14">
        <v>600</v>
      </c>
      <c r="G44" s="22"/>
    </row>
    <row r="45" spans="1:9" s="1" customFormat="1" ht="66" customHeight="1" x14ac:dyDescent="0.25">
      <c r="A45" s="131" t="s">
        <v>1165</v>
      </c>
      <c r="B45" s="163">
        <v>807</v>
      </c>
      <c r="C45" s="150" t="s">
        <v>20</v>
      </c>
      <c r="D45" s="150" t="s">
        <v>16</v>
      </c>
      <c r="E45" s="16" t="s">
        <v>798</v>
      </c>
      <c r="F45" s="14">
        <v>600</v>
      </c>
      <c r="G45" s="22">
        <v>0</v>
      </c>
      <c r="I45" s="136"/>
    </row>
    <row r="46" spans="1:9" s="1" customFormat="1" ht="49.5" customHeight="1" x14ac:dyDescent="0.25">
      <c r="A46" s="131" t="s">
        <v>1154</v>
      </c>
      <c r="B46" s="163" t="s">
        <v>206</v>
      </c>
      <c r="C46" s="150" t="s">
        <v>20</v>
      </c>
      <c r="D46" s="150" t="s">
        <v>16</v>
      </c>
      <c r="E46" s="16" t="s">
        <v>752</v>
      </c>
      <c r="F46" s="14" t="s">
        <v>0</v>
      </c>
      <c r="G46" s="22">
        <v>600</v>
      </c>
      <c r="I46" s="136"/>
    </row>
    <row r="47" spans="1:9" s="1" customFormat="1" ht="63.75" customHeight="1" x14ac:dyDescent="0.25">
      <c r="A47" s="423" t="s">
        <v>1390</v>
      </c>
      <c r="B47" s="443" t="s">
        <v>206</v>
      </c>
      <c r="C47" s="413" t="s">
        <v>20</v>
      </c>
      <c r="D47" s="413" t="s">
        <v>16</v>
      </c>
      <c r="E47" s="414" t="s">
        <v>1391</v>
      </c>
      <c r="F47" s="415" t="s">
        <v>0</v>
      </c>
      <c r="G47" s="416">
        <v>3.1</v>
      </c>
      <c r="I47" s="136"/>
    </row>
    <row r="48" spans="1:9" s="1" customFormat="1" ht="49.5" customHeight="1" x14ac:dyDescent="0.25">
      <c r="A48" s="423" t="s">
        <v>1204</v>
      </c>
      <c r="B48" s="443" t="s">
        <v>206</v>
      </c>
      <c r="C48" s="413" t="s">
        <v>20</v>
      </c>
      <c r="D48" s="413" t="s">
        <v>16</v>
      </c>
      <c r="E48" s="414" t="s">
        <v>750</v>
      </c>
      <c r="F48" s="415" t="s">
        <v>0</v>
      </c>
      <c r="G48" s="416">
        <v>900</v>
      </c>
      <c r="I48" s="136"/>
    </row>
    <row r="49" spans="1:9" s="1" customFormat="1" ht="68.25" customHeight="1" x14ac:dyDescent="0.25">
      <c r="A49" s="423" t="s">
        <v>1205</v>
      </c>
      <c r="B49" s="443" t="s">
        <v>206</v>
      </c>
      <c r="C49" s="413" t="s">
        <v>20</v>
      </c>
      <c r="D49" s="413" t="s">
        <v>16</v>
      </c>
      <c r="E49" s="414" t="s">
        <v>1203</v>
      </c>
      <c r="F49" s="415" t="s">
        <v>0</v>
      </c>
      <c r="G49" s="416">
        <v>4.5999999999999996</v>
      </c>
      <c r="I49" s="136"/>
    </row>
    <row r="50" spans="1:9" s="1" customFormat="1" ht="47.25" customHeight="1" x14ac:dyDescent="0.25">
      <c r="A50" s="131" t="s">
        <v>1202</v>
      </c>
      <c r="B50" s="452" t="s">
        <v>206</v>
      </c>
      <c r="C50" s="273" t="s">
        <v>20</v>
      </c>
      <c r="D50" s="273" t="s">
        <v>16</v>
      </c>
      <c r="E50" s="404" t="s">
        <v>1201</v>
      </c>
      <c r="F50" s="14" t="s">
        <v>0</v>
      </c>
      <c r="G50" s="22">
        <v>400</v>
      </c>
      <c r="I50" s="136"/>
    </row>
    <row r="51" spans="1:9" s="1" customFormat="1" ht="66.75" customHeight="1" x14ac:dyDescent="0.25">
      <c r="A51" s="423" t="s">
        <v>1392</v>
      </c>
      <c r="B51" s="412" t="s">
        <v>206</v>
      </c>
      <c r="C51" s="413" t="s">
        <v>20</v>
      </c>
      <c r="D51" s="413" t="s">
        <v>16</v>
      </c>
      <c r="E51" s="440" t="s">
        <v>1393</v>
      </c>
      <c r="F51" s="415" t="s">
        <v>0</v>
      </c>
      <c r="G51" s="416">
        <v>2.1</v>
      </c>
      <c r="I51" s="136"/>
    </row>
    <row r="52" spans="1:9" s="1" customFormat="1" ht="57" customHeight="1" x14ac:dyDescent="0.25">
      <c r="A52" s="131" t="s">
        <v>443</v>
      </c>
      <c r="B52" s="163" t="s">
        <v>206</v>
      </c>
      <c r="C52" s="150" t="s">
        <v>20</v>
      </c>
      <c r="D52" s="150" t="s">
        <v>16</v>
      </c>
      <c r="E52" s="117" t="s">
        <v>441</v>
      </c>
      <c r="F52" s="14"/>
      <c r="G52" s="22">
        <f>G53+G54</f>
        <v>16952.5</v>
      </c>
      <c r="I52" s="136"/>
    </row>
    <row r="53" spans="1:9" s="1" customFormat="1" ht="48" customHeight="1" x14ac:dyDescent="0.25">
      <c r="A53" s="131" t="s">
        <v>1162</v>
      </c>
      <c r="B53" s="163" t="s">
        <v>206</v>
      </c>
      <c r="C53" s="150" t="s">
        <v>20</v>
      </c>
      <c r="D53" s="150" t="s">
        <v>16</v>
      </c>
      <c r="E53" s="117" t="s">
        <v>731</v>
      </c>
      <c r="F53" s="14" t="s">
        <v>0</v>
      </c>
      <c r="G53" s="22">
        <v>16867.7</v>
      </c>
      <c r="I53" s="136"/>
    </row>
    <row r="54" spans="1:9" s="1" customFormat="1" ht="42" customHeight="1" x14ac:dyDescent="0.25">
      <c r="A54" s="131" t="s">
        <v>1163</v>
      </c>
      <c r="B54" s="163" t="s">
        <v>206</v>
      </c>
      <c r="C54" s="150" t="s">
        <v>20</v>
      </c>
      <c r="D54" s="150" t="s">
        <v>16</v>
      </c>
      <c r="E54" s="117" t="s">
        <v>1155</v>
      </c>
      <c r="F54" s="14" t="s">
        <v>0</v>
      </c>
      <c r="G54" s="22">
        <v>84.8</v>
      </c>
      <c r="I54" s="136"/>
    </row>
    <row r="55" spans="1:9" s="1" customFormat="1" ht="40.5" customHeight="1" x14ac:dyDescent="0.25">
      <c r="A55" s="124" t="s">
        <v>193</v>
      </c>
      <c r="B55" s="13">
        <v>807</v>
      </c>
      <c r="C55" s="150" t="s">
        <v>20</v>
      </c>
      <c r="D55" s="150" t="s">
        <v>16</v>
      </c>
      <c r="E55" s="16" t="s">
        <v>192</v>
      </c>
      <c r="F55" s="14"/>
      <c r="G55" s="22">
        <f>G56</f>
        <v>2074.8000000000002</v>
      </c>
    </row>
    <row r="56" spans="1:9" s="1" customFormat="1" ht="105" x14ac:dyDescent="0.25">
      <c r="A56" s="124" t="s">
        <v>194</v>
      </c>
      <c r="B56" s="13">
        <v>807</v>
      </c>
      <c r="C56" s="150" t="s">
        <v>20</v>
      </c>
      <c r="D56" s="150" t="s">
        <v>16</v>
      </c>
      <c r="E56" s="16" t="s">
        <v>190</v>
      </c>
      <c r="F56" s="14">
        <v>600</v>
      </c>
      <c r="G56" s="22">
        <v>2074.8000000000002</v>
      </c>
    </row>
    <row r="57" spans="1:9" s="1" customFormat="1" ht="30" x14ac:dyDescent="0.25">
      <c r="A57" s="124" t="s">
        <v>169</v>
      </c>
      <c r="B57" s="13">
        <v>807</v>
      </c>
      <c r="C57" s="150" t="s">
        <v>20</v>
      </c>
      <c r="D57" s="150" t="s">
        <v>16</v>
      </c>
      <c r="E57" s="16" t="s">
        <v>163</v>
      </c>
      <c r="F57" s="14"/>
      <c r="G57" s="22">
        <f>G58</f>
        <v>1120578.8</v>
      </c>
    </row>
    <row r="58" spans="1:9" s="1" customFormat="1" ht="30" x14ac:dyDescent="0.25">
      <c r="A58" s="124" t="s">
        <v>427</v>
      </c>
      <c r="B58" s="13">
        <v>807</v>
      </c>
      <c r="C58" s="150" t="s">
        <v>20</v>
      </c>
      <c r="D58" s="150" t="s">
        <v>16</v>
      </c>
      <c r="E58" s="16" t="s">
        <v>162</v>
      </c>
      <c r="F58" s="14"/>
      <c r="G58" s="22">
        <f>SUM(G59:G66)</f>
        <v>1120578.8</v>
      </c>
    </row>
    <row r="59" spans="1:9" s="1" customFormat="1" ht="60" x14ac:dyDescent="0.25">
      <c r="A59" s="124" t="s">
        <v>174</v>
      </c>
      <c r="B59" s="13">
        <v>807</v>
      </c>
      <c r="C59" s="150" t="s">
        <v>20</v>
      </c>
      <c r="D59" s="150" t="s">
        <v>16</v>
      </c>
      <c r="E59" s="16" t="s">
        <v>170</v>
      </c>
      <c r="F59" s="14">
        <v>600</v>
      </c>
      <c r="G59" s="22">
        <v>20045</v>
      </c>
      <c r="I59" s="136"/>
    </row>
    <row r="60" spans="1:9" s="1" customFormat="1" ht="48" customHeight="1" x14ac:dyDescent="0.25">
      <c r="A60" s="124" t="s">
        <v>175</v>
      </c>
      <c r="B60" s="13" t="s">
        <v>206</v>
      </c>
      <c r="C60" s="150" t="s">
        <v>20</v>
      </c>
      <c r="D60" s="150" t="s">
        <v>16</v>
      </c>
      <c r="E60" s="16" t="s">
        <v>171</v>
      </c>
      <c r="F60" s="14" t="s">
        <v>0</v>
      </c>
      <c r="G60" s="22"/>
      <c r="I60" s="136"/>
    </row>
    <row r="61" spans="1:9" s="1" customFormat="1" ht="60" x14ac:dyDescent="0.25">
      <c r="A61" s="124" t="s">
        <v>732</v>
      </c>
      <c r="B61" s="13" t="s">
        <v>206</v>
      </c>
      <c r="C61" s="150" t="s">
        <v>20</v>
      </c>
      <c r="D61" s="150" t="s">
        <v>16</v>
      </c>
      <c r="E61" s="16" t="s">
        <v>733</v>
      </c>
      <c r="F61" s="14">
        <v>600</v>
      </c>
      <c r="G61" s="22">
        <v>30935.599999999999</v>
      </c>
    </row>
    <row r="62" spans="1:9" s="1" customFormat="1" ht="60" x14ac:dyDescent="0.25">
      <c r="A62" s="124" t="s">
        <v>827</v>
      </c>
      <c r="B62" s="13" t="s">
        <v>206</v>
      </c>
      <c r="C62" s="150" t="s">
        <v>20</v>
      </c>
      <c r="D62" s="150" t="s">
        <v>16</v>
      </c>
      <c r="E62" s="16" t="s">
        <v>935</v>
      </c>
      <c r="F62" s="14">
        <v>600</v>
      </c>
      <c r="G62" s="451">
        <f>18630.2+93.7</f>
        <v>18723.900000000001</v>
      </c>
    </row>
    <row r="63" spans="1:9" s="1" customFormat="1" ht="60" x14ac:dyDescent="0.25">
      <c r="A63" s="124" t="s">
        <v>181</v>
      </c>
      <c r="B63" s="13">
        <v>807</v>
      </c>
      <c r="C63" s="150" t="s">
        <v>20</v>
      </c>
      <c r="D63" s="150" t="s">
        <v>16</v>
      </c>
      <c r="E63" s="16" t="s">
        <v>179</v>
      </c>
      <c r="F63" s="14">
        <v>600</v>
      </c>
      <c r="G63" s="416">
        <v>613528.1</v>
      </c>
    </row>
    <row r="64" spans="1:9" s="1" customFormat="1" ht="60" x14ac:dyDescent="0.25">
      <c r="A64" s="124" t="s">
        <v>180</v>
      </c>
      <c r="B64" s="13">
        <v>807</v>
      </c>
      <c r="C64" s="150" t="s">
        <v>20</v>
      </c>
      <c r="D64" s="150" t="s">
        <v>16</v>
      </c>
      <c r="E64" s="16" t="s">
        <v>178</v>
      </c>
      <c r="F64" s="14">
        <v>600</v>
      </c>
      <c r="G64" s="22">
        <v>295986</v>
      </c>
      <c r="I64" s="136"/>
    </row>
    <row r="65" spans="1:10" s="1" customFormat="1" ht="45" x14ac:dyDescent="0.25">
      <c r="A65" s="124" t="s">
        <v>185</v>
      </c>
      <c r="B65" s="13">
        <v>807</v>
      </c>
      <c r="C65" s="150" t="s">
        <v>20</v>
      </c>
      <c r="D65" s="150" t="s">
        <v>16</v>
      </c>
      <c r="E65" s="16" t="s">
        <v>183</v>
      </c>
      <c r="F65" s="14">
        <v>600</v>
      </c>
      <c r="G65" s="416">
        <v>102797.5</v>
      </c>
    </row>
    <row r="66" spans="1:10" s="1" customFormat="1" ht="45" x14ac:dyDescent="0.25">
      <c r="A66" s="124" t="s">
        <v>184</v>
      </c>
      <c r="B66" s="13">
        <v>807</v>
      </c>
      <c r="C66" s="150" t="s">
        <v>20</v>
      </c>
      <c r="D66" s="150" t="s">
        <v>16</v>
      </c>
      <c r="E66" s="16" t="s">
        <v>182</v>
      </c>
      <c r="F66" s="14">
        <v>600</v>
      </c>
      <c r="G66" s="22">
        <v>38562.699999999997</v>
      </c>
      <c r="H66" s="318"/>
      <c r="J66" s="136"/>
    </row>
    <row r="67" spans="1:10" s="2" customFormat="1" x14ac:dyDescent="0.25">
      <c r="A67" s="123" t="s">
        <v>522</v>
      </c>
      <c r="B67" s="62" t="s">
        <v>206</v>
      </c>
      <c r="C67" s="149" t="s">
        <v>20</v>
      </c>
      <c r="D67" s="149" t="s">
        <v>17</v>
      </c>
      <c r="E67" s="46"/>
      <c r="F67" s="9"/>
      <c r="G67" s="156">
        <f>G68</f>
        <v>361096.1</v>
      </c>
      <c r="H67" s="260"/>
      <c r="I67" s="132"/>
    </row>
    <row r="68" spans="1:10" s="1" customFormat="1" ht="45" x14ac:dyDescent="0.25">
      <c r="A68" s="124" t="str">
        <f>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68" s="13" t="s">
        <v>206</v>
      </c>
      <c r="C68" s="150" t="s">
        <v>20</v>
      </c>
      <c r="D68" s="150" t="s">
        <v>17</v>
      </c>
      <c r="E68" s="16" t="s">
        <v>16</v>
      </c>
      <c r="F68" s="14"/>
      <c r="G68" s="22">
        <f>G69+G89</f>
        <v>361096.1</v>
      </c>
      <c r="H68" s="318"/>
    </row>
    <row r="69" spans="1:10" s="1" customFormat="1" ht="45" x14ac:dyDescent="0.25">
      <c r="A69" s="124" t="s">
        <v>889</v>
      </c>
      <c r="B69" s="13">
        <v>807</v>
      </c>
      <c r="C69" s="150" t="s">
        <v>20</v>
      </c>
      <c r="D69" s="150" t="s">
        <v>17</v>
      </c>
      <c r="E69" s="16" t="s">
        <v>191</v>
      </c>
      <c r="F69" s="14"/>
      <c r="G69" s="22">
        <f>G75+G87+G70+G84</f>
        <v>49619.5</v>
      </c>
    </row>
    <row r="70" spans="1:10" s="1" customFormat="1" x14ac:dyDescent="0.25">
      <c r="A70" s="124" t="s">
        <v>203</v>
      </c>
      <c r="B70" s="163" t="s">
        <v>206</v>
      </c>
      <c r="C70" s="150" t="s">
        <v>20</v>
      </c>
      <c r="D70" s="150" t="s">
        <v>17</v>
      </c>
      <c r="E70" s="16" t="s">
        <v>198</v>
      </c>
      <c r="F70" s="14"/>
      <c r="G70" s="22">
        <f>G71+G72+G73+G74</f>
        <v>100.6</v>
      </c>
    </row>
    <row r="71" spans="1:10" s="1" customFormat="1" ht="75" x14ac:dyDescent="0.25">
      <c r="A71" s="131" t="s">
        <v>1167</v>
      </c>
      <c r="B71" s="163" t="s">
        <v>206</v>
      </c>
      <c r="C71" s="150" t="s">
        <v>20</v>
      </c>
      <c r="D71" s="150" t="s">
        <v>17</v>
      </c>
      <c r="E71" s="16" t="s">
        <v>1175</v>
      </c>
      <c r="F71" s="14" t="s">
        <v>0</v>
      </c>
      <c r="G71" s="22">
        <v>100</v>
      </c>
    </row>
    <row r="72" spans="1:10" s="1" customFormat="1" ht="90" x14ac:dyDescent="0.25">
      <c r="A72" s="131" t="s">
        <v>1166</v>
      </c>
      <c r="B72" s="163" t="s">
        <v>206</v>
      </c>
      <c r="C72" s="150" t="s">
        <v>20</v>
      </c>
      <c r="D72" s="150" t="s">
        <v>17</v>
      </c>
      <c r="E72" s="16" t="s">
        <v>1169</v>
      </c>
      <c r="F72" s="14" t="s">
        <v>0</v>
      </c>
      <c r="G72" s="22">
        <v>0.6</v>
      </c>
    </row>
    <row r="73" spans="1:10" s="1" customFormat="1" ht="45" x14ac:dyDescent="0.25">
      <c r="A73" s="124" t="s">
        <v>1150</v>
      </c>
      <c r="B73" s="163">
        <v>807</v>
      </c>
      <c r="C73" s="150" t="s">
        <v>20</v>
      </c>
      <c r="D73" s="150" t="s">
        <v>17</v>
      </c>
      <c r="E73" s="16" t="s">
        <v>1151</v>
      </c>
      <c r="F73" s="14" t="s">
        <v>0</v>
      </c>
      <c r="G73" s="22"/>
    </row>
    <row r="74" spans="1:10" s="1" customFormat="1" ht="60" x14ac:dyDescent="0.25">
      <c r="A74" s="124" t="s">
        <v>1152</v>
      </c>
      <c r="B74" s="163">
        <v>807</v>
      </c>
      <c r="C74" s="150" t="s">
        <v>20</v>
      </c>
      <c r="D74" s="150" t="s">
        <v>17</v>
      </c>
      <c r="E74" s="16" t="s">
        <v>1153</v>
      </c>
      <c r="F74" s="14" t="s">
        <v>0</v>
      </c>
      <c r="G74" s="22"/>
    </row>
    <row r="75" spans="1:10" s="1" customFormat="1" ht="30" x14ac:dyDescent="0.25">
      <c r="A75" s="131" t="s">
        <v>215</v>
      </c>
      <c r="B75" s="163">
        <v>807</v>
      </c>
      <c r="C75" s="150" t="s">
        <v>20</v>
      </c>
      <c r="D75" s="150" t="s">
        <v>17</v>
      </c>
      <c r="E75" s="16" t="s">
        <v>207</v>
      </c>
      <c r="F75" s="14"/>
      <c r="G75" s="22">
        <f>SUM(G76:G83)</f>
        <v>16537</v>
      </c>
    </row>
    <row r="76" spans="1:10" s="1" customFormat="1" ht="45" x14ac:dyDescent="0.25">
      <c r="A76" s="131" t="s">
        <v>1207</v>
      </c>
      <c r="B76" s="163" t="s">
        <v>206</v>
      </c>
      <c r="C76" s="150" t="s">
        <v>20</v>
      </c>
      <c r="D76" s="150" t="s">
        <v>17</v>
      </c>
      <c r="E76" s="16" t="s">
        <v>1206</v>
      </c>
      <c r="F76" s="14" t="s">
        <v>0</v>
      </c>
      <c r="G76" s="381">
        <v>750</v>
      </c>
    </row>
    <row r="77" spans="1:10" s="1" customFormat="1" ht="60" x14ac:dyDescent="0.25">
      <c r="A77" s="423" t="s">
        <v>1375</v>
      </c>
      <c r="B77" s="443" t="s">
        <v>206</v>
      </c>
      <c r="C77" s="413" t="s">
        <v>20</v>
      </c>
      <c r="D77" s="413" t="s">
        <v>17</v>
      </c>
      <c r="E77" s="414" t="s">
        <v>1374</v>
      </c>
      <c r="F77" s="415" t="s">
        <v>0</v>
      </c>
      <c r="G77" s="444">
        <v>3.8</v>
      </c>
    </row>
    <row r="78" spans="1:10" s="1" customFormat="1" ht="45" x14ac:dyDescent="0.25">
      <c r="A78" s="423" t="s">
        <v>1164</v>
      </c>
      <c r="B78" s="443" t="s">
        <v>206</v>
      </c>
      <c r="C78" s="413" t="s">
        <v>20</v>
      </c>
      <c r="D78" s="413" t="s">
        <v>17</v>
      </c>
      <c r="E78" s="414" t="s">
        <v>524</v>
      </c>
      <c r="F78" s="415" t="s">
        <v>0</v>
      </c>
      <c r="G78" s="444">
        <v>14804.2</v>
      </c>
    </row>
    <row r="79" spans="1:10" s="1" customFormat="1" ht="60" x14ac:dyDescent="0.25">
      <c r="A79" s="423" t="s">
        <v>1165</v>
      </c>
      <c r="B79" s="443" t="s">
        <v>206</v>
      </c>
      <c r="C79" s="413" t="s">
        <v>20</v>
      </c>
      <c r="D79" s="413" t="s">
        <v>17</v>
      </c>
      <c r="E79" s="414" t="s">
        <v>1176</v>
      </c>
      <c r="F79" s="415" t="s">
        <v>0</v>
      </c>
      <c r="G79" s="444">
        <v>74.400000000000006</v>
      </c>
    </row>
    <row r="80" spans="1:10" s="1" customFormat="1" ht="75" x14ac:dyDescent="0.25">
      <c r="A80" s="131" t="s">
        <v>1167</v>
      </c>
      <c r="B80" s="13">
        <v>807</v>
      </c>
      <c r="C80" s="150" t="s">
        <v>20</v>
      </c>
      <c r="D80" s="150" t="s">
        <v>17</v>
      </c>
      <c r="E80" s="21" t="s">
        <v>747</v>
      </c>
      <c r="F80" s="14">
        <v>600</v>
      </c>
      <c r="G80" s="381"/>
    </row>
    <row r="81" spans="1:9" s="1" customFormat="1" ht="98.25" customHeight="1" x14ac:dyDescent="0.25">
      <c r="A81" s="131" t="s">
        <v>1166</v>
      </c>
      <c r="B81" s="13">
        <v>807</v>
      </c>
      <c r="C81" s="150" t="s">
        <v>20</v>
      </c>
      <c r="D81" s="150" t="s">
        <v>17</v>
      </c>
      <c r="E81" s="21" t="s">
        <v>828</v>
      </c>
      <c r="F81" s="14">
        <v>600</v>
      </c>
      <c r="G81" s="381"/>
    </row>
    <row r="82" spans="1:9" s="1" customFormat="1" ht="44.25" customHeight="1" x14ac:dyDescent="0.25">
      <c r="A82" s="131" t="s">
        <v>1204</v>
      </c>
      <c r="B82" s="13" t="s">
        <v>206</v>
      </c>
      <c r="C82" s="150" t="s">
        <v>20</v>
      </c>
      <c r="D82" s="150" t="s">
        <v>17</v>
      </c>
      <c r="E82" s="21" t="s">
        <v>750</v>
      </c>
      <c r="F82" s="14" t="s">
        <v>0</v>
      </c>
      <c r="G82" s="381">
        <v>900</v>
      </c>
    </row>
    <row r="83" spans="1:9" s="1" customFormat="1" ht="62.25" customHeight="1" x14ac:dyDescent="0.25">
      <c r="A83" s="131" t="s">
        <v>1205</v>
      </c>
      <c r="B83" s="13" t="s">
        <v>206</v>
      </c>
      <c r="C83" s="150" t="s">
        <v>20</v>
      </c>
      <c r="D83" s="150" t="s">
        <v>17</v>
      </c>
      <c r="E83" s="21" t="s">
        <v>1203</v>
      </c>
      <c r="F83" s="14" t="s">
        <v>0</v>
      </c>
      <c r="G83" s="381">
        <v>4.5999999999999996</v>
      </c>
    </row>
    <row r="84" spans="1:9" s="1" customFormat="1" ht="46.5" customHeight="1" x14ac:dyDescent="0.25">
      <c r="A84" s="423" t="s">
        <v>443</v>
      </c>
      <c r="B84" s="412" t="s">
        <v>206</v>
      </c>
      <c r="C84" s="413" t="s">
        <v>20</v>
      </c>
      <c r="D84" s="413" t="s">
        <v>17</v>
      </c>
      <c r="E84" s="445" t="s">
        <v>441</v>
      </c>
      <c r="F84" s="415"/>
      <c r="G84" s="444">
        <f>G85+G86</f>
        <v>32953.1</v>
      </c>
    </row>
    <row r="85" spans="1:9" s="1" customFormat="1" ht="89.25" customHeight="1" x14ac:dyDescent="0.25">
      <c r="A85" s="423" t="s">
        <v>1388</v>
      </c>
      <c r="B85" s="412" t="s">
        <v>206</v>
      </c>
      <c r="C85" s="413" t="s">
        <v>20</v>
      </c>
      <c r="D85" s="413" t="s">
        <v>17</v>
      </c>
      <c r="E85" s="445" t="s">
        <v>1386</v>
      </c>
      <c r="F85" s="415" t="s">
        <v>0</v>
      </c>
      <c r="G85" s="444">
        <v>32788.300000000003</v>
      </c>
    </row>
    <row r="86" spans="1:9" s="1" customFormat="1" ht="108.75" customHeight="1" x14ac:dyDescent="0.25">
      <c r="A86" s="423" t="s">
        <v>1389</v>
      </c>
      <c r="B86" s="412" t="s">
        <v>206</v>
      </c>
      <c r="C86" s="413" t="s">
        <v>20</v>
      </c>
      <c r="D86" s="413" t="s">
        <v>17</v>
      </c>
      <c r="E86" s="445" t="s">
        <v>1387</v>
      </c>
      <c r="F86" s="415" t="s">
        <v>0</v>
      </c>
      <c r="G86" s="444">
        <v>164.8</v>
      </c>
    </row>
    <row r="87" spans="1:9" s="1" customFormat="1" ht="30" x14ac:dyDescent="0.25">
      <c r="A87" s="124" t="s">
        <v>193</v>
      </c>
      <c r="B87" s="13" t="s">
        <v>206</v>
      </c>
      <c r="C87" s="150" t="s">
        <v>20</v>
      </c>
      <c r="D87" s="150" t="s">
        <v>17</v>
      </c>
      <c r="E87" s="16" t="s">
        <v>192</v>
      </c>
      <c r="F87" s="14"/>
      <c r="G87" s="22">
        <f>G88</f>
        <v>28.8</v>
      </c>
    </row>
    <row r="88" spans="1:9" s="1" customFormat="1" ht="105" x14ac:dyDescent="0.25">
      <c r="A88" s="124" t="s">
        <v>194</v>
      </c>
      <c r="B88" s="13">
        <v>807</v>
      </c>
      <c r="C88" s="150" t="s">
        <v>20</v>
      </c>
      <c r="D88" s="150" t="s">
        <v>17</v>
      </c>
      <c r="E88" s="16" t="s">
        <v>190</v>
      </c>
      <c r="F88" s="14">
        <v>600</v>
      </c>
      <c r="G88" s="22">
        <v>28.8</v>
      </c>
    </row>
    <row r="89" spans="1:9" s="1" customFormat="1" ht="30" x14ac:dyDescent="0.25">
      <c r="A89" s="124" t="s">
        <v>169</v>
      </c>
      <c r="B89" s="13" t="s">
        <v>206</v>
      </c>
      <c r="C89" s="150" t="s">
        <v>20</v>
      </c>
      <c r="D89" s="150" t="s">
        <v>17</v>
      </c>
      <c r="E89" s="16" t="s">
        <v>163</v>
      </c>
      <c r="F89" s="14"/>
      <c r="G89" s="22">
        <f>G90</f>
        <v>311476.59999999998</v>
      </c>
    </row>
    <row r="90" spans="1:9" s="1" customFormat="1" ht="30" x14ac:dyDescent="0.25">
      <c r="A90" s="124" t="s">
        <v>427</v>
      </c>
      <c r="B90" s="13" t="s">
        <v>206</v>
      </c>
      <c r="C90" s="150" t="s">
        <v>20</v>
      </c>
      <c r="D90" s="150" t="s">
        <v>17</v>
      </c>
      <c r="E90" s="16" t="s">
        <v>162</v>
      </c>
      <c r="F90" s="14"/>
      <c r="G90" s="22">
        <f>G91+G93+G94+G92</f>
        <v>311476.59999999998</v>
      </c>
    </row>
    <row r="91" spans="1:9" s="1" customFormat="1" ht="60" x14ac:dyDescent="0.25">
      <c r="A91" s="124" t="s">
        <v>174</v>
      </c>
      <c r="B91" s="13">
        <v>807</v>
      </c>
      <c r="C91" s="150" t="s">
        <v>20</v>
      </c>
      <c r="D91" s="150" t="s">
        <v>17</v>
      </c>
      <c r="E91" s="16" t="s">
        <v>170</v>
      </c>
      <c r="F91" s="14">
        <v>600</v>
      </c>
      <c r="G91" s="22">
        <v>6090</v>
      </c>
      <c r="H91" s="363"/>
      <c r="I91" s="136"/>
    </row>
    <row r="92" spans="1:9" s="1" customFormat="1" ht="47.25" customHeight="1" x14ac:dyDescent="0.25">
      <c r="A92" s="124" t="s">
        <v>175</v>
      </c>
      <c r="B92" s="13" t="s">
        <v>206</v>
      </c>
      <c r="C92" s="150" t="s">
        <v>20</v>
      </c>
      <c r="D92" s="150" t="s">
        <v>17</v>
      </c>
      <c r="E92" s="16" t="s">
        <v>171</v>
      </c>
      <c r="F92" s="14" t="s">
        <v>0</v>
      </c>
      <c r="G92" s="22"/>
      <c r="H92" s="318"/>
      <c r="I92" s="136"/>
    </row>
    <row r="93" spans="1:9" s="1" customFormat="1" ht="60" x14ac:dyDescent="0.25">
      <c r="A93" s="124" t="s">
        <v>189</v>
      </c>
      <c r="B93" s="13">
        <v>807</v>
      </c>
      <c r="C93" s="150" t="s">
        <v>20</v>
      </c>
      <c r="D93" s="150" t="s">
        <v>17</v>
      </c>
      <c r="E93" s="16" t="s">
        <v>187</v>
      </c>
      <c r="F93" s="14">
        <v>600</v>
      </c>
      <c r="G93" s="416">
        <v>274929.40000000002</v>
      </c>
      <c r="H93" s="318"/>
      <c r="I93" s="136"/>
    </row>
    <row r="94" spans="1:9" s="1" customFormat="1" ht="60" x14ac:dyDescent="0.25">
      <c r="A94" s="124" t="s">
        <v>188</v>
      </c>
      <c r="B94" s="13">
        <v>807</v>
      </c>
      <c r="C94" s="150" t="s">
        <v>20</v>
      </c>
      <c r="D94" s="150" t="s">
        <v>17</v>
      </c>
      <c r="E94" s="16" t="s">
        <v>186</v>
      </c>
      <c r="F94" s="14">
        <v>600</v>
      </c>
      <c r="G94" s="22">
        <v>30457.200000000001</v>
      </c>
      <c r="H94" s="263"/>
      <c r="I94" s="136"/>
    </row>
    <row r="95" spans="1:9" s="2" customFormat="1" x14ac:dyDescent="0.25">
      <c r="A95" s="123" t="s">
        <v>528</v>
      </c>
      <c r="B95" s="62">
        <v>807</v>
      </c>
      <c r="C95" s="149" t="s">
        <v>20</v>
      </c>
      <c r="D95" s="149" t="s">
        <v>20</v>
      </c>
      <c r="E95" s="46"/>
      <c r="F95" s="9"/>
      <c r="G95" s="156">
        <f t="shared" ref="G95:G96" si="1">G96</f>
        <v>11419.1</v>
      </c>
      <c r="H95" s="260"/>
      <c r="I95" s="136"/>
    </row>
    <row r="96" spans="1:9" s="1" customFormat="1" ht="45" x14ac:dyDescent="0.25">
      <c r="A96" s="124" t="str">
        <f>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96" s="13">
        <v>807</v>
      </c>
      <c r="C96" s="150" t="s">
        <v>20</v>
      </c>
      <c r="D96" s="150" t="s">
        <v>20</v>
      </c>
      <c r="E96" s="16" t="s">
        <v>16</v>
      </c>
      <c r="F96" s="14"/>
      <c r="G96" s="22">
        <f t="shared" si="1"/>
        <v>11419.1</v>
      </c>
      <c r="H96" s="318"/>
    </row>
    <row r="97" spans="1:9" s="1" customFormat="1" ht="45" x14ac:dyDescent="0.25">
      <c r="A97" s="124" t="s">
        <v>889</v>
      </c>
      <c r="B97" s="13">
        <v>807</v>
      </c>
      <c r="C97" s="150" t="s">
        <v>20</v>
      </c>
      <c r="D97" s="150" t="s">
        <v>20</v>
      </c>
      <c r="E97" s="16" t="s">
        <v>191</v>
      </c>
      <c r="F97" s="14"/>
      <c r="G97" s="22">
        <f>G98</f>
        <v>11419.1</v>
      </c>
      <c r="I97" s="136"/>
    </row>
    <row r="98" spans="1:9" s="1" customFormat="1" x14ac:dyDescent="0.25">
      <c r="A98" s="124" t="s">
        <v>197</v>
      </c>
      <c r="B98" s="13">
        <v>807</v>
      </c>
      <c r="C98" s="150" t="s">
        <v>20</v>
      </c>
      <c r="D98" s="150" t="s">
        <v>20</v>
      </c>
      <c r="E98" s="16" t="s">
        <v>196</v>
      </c>
      <c r="F98" s="14"/>
      <c r="G98" s="22">
        <f>SUM(G99:G104)</f>
        <v>11419.1</v>
      </c>
    </row>
    <row r="99" spans="1:9" s="1" customFormat="1" ht="46.5" customHeight="1" x14ac:dyDescent="0.25">
      <c r="A99" s="124" t="s">
        <v>407</v>
      </c>
      <c r="B99" s="13" t="s">
        <v>206</v>
      </c>
      <c r="C99" s="150" t="s">
        <v>20</v>
      </c>
      <c r="D99" s="150" t="s">
        <v>20</v>
      </c>
      <c r="E99" s="16" t="s">
        <v>195</v>
      </c>
      <c r="F99" s="14" t="s">
        <v>53</v>
      </c>
      <c r="G99" s="22">
        <v>332.5</v>
      </c>
    </row>
    <row r="100" spans="1:9" s="1" customFormat="1" ht="45" x14ac:dyDescent="0.25">
      <c r="A100" s="124" t="s">
        <v>407</v>
      </c>
      <c r="B100" s="13">
        <v>807</v>
      </c>
      <c r="C100" s="150" t="s">
        <v>20</v>
      </c>
      <c r="D100" s="150" t="s">
        <v>20</v>
      </c>
      <c r="E100" s="16" t="s">
        <v>195</v>
      </c>
      <c r="F100" s="14">
        <v>200</v>
      </c>
      <c r="G100" s="22"/>
      <c r="I100" s="136"/>
    </row>
    <row r="101" spans="1:9" s="1" customFormat="1" ht="30" x14ac:dyDescent="0.25">
      <c r="A101" s="124" t="s">
        <v>773</v>
      </c>
      <c r="B101" s="13">
        <v>807</v>
      </c>
      <c r="C101" s="150" t="s">
        <v>20</v>
      </c>
      <c r="D101" s="150" t="s">
        <v>20</v>
      </c>
      <c r="E101" s="16" t="s">
        <v>195</v>
      </c>
      <c r="F101" s="14">
        <v>300</v>
      </c>
      <c r="G101" s="22"/>
      <c r="I101" s="136"/>
    </row>
    <row r="102" spans="1:9" s="1" customFormat="1" ht="51.75" customHeight="1" x14ac:dyDescent="0.25">
      <c r="A102" s="124" t="s">
        <v>400</v>
      </c>
      <c r="B102" s="13">
        <v>807</v>
      </c>
      <c r="C102" s="150" t="s">
        <v>20</v>
      </c>
      <c r="D102" s="150" t="s">
        <v>20</v>
      </c>
      <c r="E102" s="16" t="s">
        <v>195</v>
      </c>
      <c r="F102" s="14" t="s">
        <v>0</v>
      </c>
      <c r="G102" s="22">
        <v>500</v>
      </c>
      <c r="H102" s="307"/>
    </row>
    <row r="103" spans="1:9" s="1" customFormat="1" ht="45" x14ac:dyDescent="0.25">
      <c r="A103" s="131" t="s">
        <v>797</v>
      </c>
      <c r="B103" s="13">
        <v>807</v>
      </c>
      <c r="C103" s="150" t="s">
        <v>20</v>
      </c>
      <c r="D103" s="150" t="s">
        <v>20</v>
      </c>
      <c r="E103" s="16" t="s">
        <v>529</v>
      </c>
      <c r="F103" s="14" t="s">
        <v>0</v>
      </c>
      <c r="G103" s="22">
        <v>10533.6</v>
      </c>
    </row>
    <row r="104" spans="1:9" s="1" customFormat="1" ht="60" x14ac:dyDescent="0.25">
      <c r="A104" s="124" t="s">
        <v>832</v>
      </c>
      <c r="B104" s="13">
        <v>807</v>
      </c>
      <c r="C104" s="150" t="s">
        <v>20</v>
      </c>
      <c r="D104" s="150" t="s">
        <v>20</v>
      </c>
      <c r="E104" s="16" t="s">
        <v>833</v>
      </c>
      <c r="F104" s="14">
        <v>600</v>
      </c>
      <c r="G104" s="22">
        <v>53</v>
      </c>
    </row>
    <row r="105" spans="1:9" s="2" customFormat="1" x14ac:dyDescent="0.25">
      <c r="A105" s="123" t="s">
        <v>34</v>
      </c>
      <c r="B105" s="62">
        <v>807</v>
      </c>
      <c r="C105" s="149" t="s">
        <v>20</v>
      </c>
      <c r="D105" s="149" t="s">
        <v>35</v>
      </c>
      <c r="E105" s="46"/>
      <c r="F105" s="9"/>
      <c r="G105" s="156">
        <f>G106</f>
        <v>21618.1</v>
      </c>
    </row>
    <row r="106" spans="1:9" s="1" customFormat="1" ht="45" x14ac:dyDescent="0.25">
      <c r="A106" s="124" t="str">
        <f>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106" s="13">
        <v>807</v>
      </c>
      <c r="C106" s="150" t="s">
        <v>20</v>
      </c>
      <c r="D106" s="150" t="s">
        <v>35</v>
      </c>
      <c r="E106" s="16" t="s">
        <v>16</v>
      </c>
      <c r="F106" s="14"/>
      <c r="G106" s="22">
        <f>G107+G121</f>
        <v>21618.1</v>
      </c>
    </row>
    <row r="107" spans="1:9" s="1" customFormat="1" ht="45" x14ac:dyDescent="0.25">
      <c r="A107" s="124" t="s">
        <v>889</v>
      </c>
      <c r="B107" s="13">
        <v>807</v>
      </c>
      <c r="C107" s="150" t="s">
        <v>20</v>
      </c>
      <c r="D107" s="150" t="s">
        <v>35</v>
      </c>
      <c r="E107" s="16" t="s">
        <v>191</v>
      </c>
      <c r="F107" s="14"/>
      <c r="G107" s="22">
        <f>G108+G117+G119+G115</f>
        <v>21090.6</v>
      </c>
    </row>
    <row r="108" spans="1:9" s="1" customFormat="1" x14ac:dyDescent="0.25">
      <c r="A108" s="124" t="s">
        <v>203</v>
      </c>
      <c r="B108" s="13">
        <v>807</v>
      </c>
      <c r="C108" s="150" t="s">
        <v>20</v>
      </c>
      <c r="D108" s="150" t="s">
        <v>35</v>
      </c>
      <c r="E108" s="16" t="s">
        <v>198</v>
      </c>
      <c r="F108" s="14"/>
      <c r="G108" s="22">
        <f>G109+G111+G112+G110+G113+G114</f>
        <v>19224.099999999999</v>
      </c>
    </row>
    <row r="109" spans="1:9" s="1" customFormat="1" ht="64.5" customHeight="1" x14ac:dyDescent="0.25">
      <c r="A109" s="124" t="s">
        <v>1227</v>
      </c>
      <c r="B109" s="13">
        <v>807</v>
      </c>
      <c r="C109" s="150" t="s">
        <v>20</v>
      </c>
      <c r="D109" s="150" t="s">
        <v>35</v>
      </c>
      <c r="E109" s="16" t="s">
        <v>199</v>
      </c>
      <c r="F109" s="14" t="s">
        <v>0</v>
      </c>
      <c r="G109" s="22">
        <v>129</v>
      </c>
    </row>
    <row r="110" spans="1:9" s="1" customFormat="1" ht="64.5" customHeight="1" x14ac:dyDescent="0.25">
      <c r="A110" s="124" t="s">
        <v>1228</v>
      </c>
      <c r="B110" s="13" t="s">
        <v>206</v>
      </c>
      <c r="C110" s="150" t="s">
        <v>20</v>
      </c>
      <c r="D110" s="150" t="s">
        <v>35</v>
      </c>
      <c r="E110" s="16" t="s">
        <v>199</v>
      </c>
      <c r="F110" s="14" t="s">
        <v>53</v>
      </c>
      <c r="G110" s="22"/>
    </row>
    <row r="111" spans="1:9" s="1" customFormat="1" ht="45" x14ac:dyDescent="0.25">
      <c r="A111" s="124" t="s">
        <v>830</v>
      </c>
      <c r="B111" s="13" t="s">
        <v>206</v>
      </c>
      <c r="C111" s="150" t="s">
        <v>20</v>
      </c>
      <c r="D111" s="150" t="s">
        <v>35</v>
      </c>
      <c r="E111" s="16" t="s">
        <v>829</v>
      </c>
      <c r="F111" s="14" t="s">
        <v>0</v>
      </c>
      <c r="G111" s="22">
        <v>18474.599999999999</v>
      </c>
    </row>
    <row r="112" spans="1:9" s="1" customFormat="1" ht="60" x14ac:dyDescent="0.25">
      <c r="A112" s="124" t="s">
        <v>872</v>
      </c>
      <c r="B112" s="13" t="s">
        <v>206</v>
      </c>
      <c r="C112" s="150" t="s">
        <v>20</v>
      </c>
      <c r="D112" s="150" t="s">
        <v>35</v>
      </c>
      <c r="E112" s="16" t="s">
        <v>831</v>
      </c>
      <c r="F112" s="14" t="s">
        <v>0</v>
      </c>
      <c r="G112" s="22">
        <v>92.9</v>
      </c>
    </row>
    <row r="113" spans="1:9" s="1" customFormat="1" ht="45" x14ac:dyDescent="0.25">
      <c r="A113" s="411" t="s">
        <v>1378</v>
      </c>
      <c r="B113" s="412" t="s">
        <v>206</v>
      </c>
      <c r="C113" s="413" t="s">
        <v>20</v>
      </c>
      <c r="D113" s="413" t="s">
        <v>35</v>
      </c>
      <c r="E113" s="414" t="s">
        <v>1376</v>
      </c>
      <c r="F113" s="415" t="s">
        <v>0</v>
      </c>
      <c r="G113" s="416">
        <v>524.79999999999995</v>
      </c>
    </row>
    <row r="114" spans="1:9" s="1" customFormat="1" ht="60" x14ac:dyDescent="0.25">
      <c r="A114" s="411" t="s">
        <v>1379</v>
      </c>
      <c r="B114" s="412" t="s">
        <v>206</v>
      </c>
      <c r="C114" s="413" t="s">
        <v>20</v>
      </c>
      <c r="D114" s="413" t="s">
        <v>35</v>
      </c>
      <c r="E114" s="414" t="s">
        <v>1377</v>
      </c>
      <c r="F114" s="415" t="s">
        <v>0</v>
      </c>
      <c r="G114" s="416">
        <v>2.8</v>
      </c>
    </row>
    <row r="115" spans="1:9" s="1" customFormat="1" ht="30" x14ac:dyDescent="0.25">
      <c r="A115" s="124" t="s">
        <v>215</v>
      </c>
      <c r="B115" s="13" t="s">
        <v>206</v>
      </c>
      <c r="C115" s="150" t="s">
        <v>20</v>
      </c>
      <c r="D115" s="150" t="s">
        <v>35</v>
      </c>
      <c r="E115" s="16" t="s">
        <v>207</v>
      </c>
      <c r="F115" s="14"/>
      <c r="G115" s="22">
        <f>G116</f>
        <v>0</v>
      </c>
    </row>
    <row r="116" spans="1:9" s="1" customFormat="1" ht="63" customHeight="1" x14ac:dyDescent="0.25">
      <c r="A116" s="124" t="s">
        <v>403</v>
      </c>
      <c r="B116" s="13" t="s">
        <v>206</v>
      </c>
      <c r="C116" s="150" t="s">
        <v>20</v>
      </c>
      <c r="D116" s="150" t="s">
        <v>35</v>
      </c>
      <c r="E116" s="16" t="s">
        <v>428</v>
      </c>
      <c r="F116" s="14" t="s">
        <v>0</v>
      </c>
      <c r="G116" s="22"/>
    </row>
    <row r="117" spans="1:9" s="1" customFormat="1" ht="30" x14ac:dyDescent="0.25">
      <c r="A117" s="124" t="s">
        <v>910</v>
      </c>
      <c r="B117" s="13" t="s">
        <v>206</v>
      </c>
      <c r="C117" s="150" t="s">
        <v>20</v>
      </c>
      <c r="D117" s="150" t="s">
        <v>35</v>
      </c>
      <c r="E117" s="16" t="s">
        <v>908</v>
      </c>
      <c r="F117" s="14"/>
      <c r="G117" s="22">
        <f>G118</f>
        <v>1866.5</v>
      </c>
    </row>
    <row r="118" spans="1:9" s="1" customFormat="1" ht="64.5" customHeight="1" x14ac:dyDescent="0.25">
      <c r="A118" s="124" t="s">
        <v>915</v>
      </c>
      <c r="B118" s="13">
        <v>807</v>
      </c>
      <c r="C118" s="150" t="s">
        <v>20</v>
      </c>
      <c r="D118" s="150" t="s">
        <v>35</v>
      </c>
      <c r="E118" s="16" t="s">
        <v>909</v>
      </c>
      <c r="F118" s="14" t="s">
        <v>0</v>
      </c>
      <c r="G118" s="22">
        <f>1857.1+9.4</f>
        <v>1866.5</v>
      </c>
      <c r="H118" s="384"/>
    </row>
    <row r="119" spans="1:9" s="1" customFormat="1" x14ac:dyDescent="0.25">
      <c r="A119" s="124" t="s">
        <v>914</v>
      </c>
      <c r="B119" s="13" t="s">
        <v>206</v>
      </c>
      <c r="C119" s="150" t="s">
        <v>20</v>
      </c>
      <c r="D119" s="150" t="s">
        <v>35</v>
      </c>
      <c r="E119" s="16" t="s">
        <v>881</v>
      </c>
      <c r="F119" s="14"/>
      <c r="G119" s="22">
        <f>G120</f>
        <v>0</v>
      </c>
    </row>
    <row r="120" spans="1:9" s="1" customFormat="1" ht="79.5" customHeight="1" x14ac:dyDescent="0.25">
      <c r="A120" s="124" t="s">
        <v>916</v>
      </c>
      <c r="B120" s="13" t="s">
        <v>206</v>
      </c>
      <c r="C120" s="150" t="s">
        <v>20</v>
      </c>
      <c r="D120" s="150" t="s">
        <v>35</v>
      </c>
      <c r="E120" s="16" t="s">
        <v>936</v>
      </c>
      <c r="F120" s="14" t="s">
        <v>0</v>
      </c>
      <c r="G120" s="22"/>
    </row>
    <row r="121" spans="1:9" s="1" customFormat="1" ht="30" x14ac:dyDescent="0.25">
      <c r="A121" s="124" t="s">
        <v>169</v>
      </c>
      <c r="B121" s="13">
        <v>807</v>
      </c>
      <c r="C121" s="150" t="s">
        <v>20</v>
      </c>
      <c r="D121" s="150" t="s">
        <v>35</v>
      </c>
      <c r="E121" s="16" t="s">
        <v>163</v>
      </c>
      <c r="F121" s="14"/>
      <c r="G121" s="22">
        <f>G122+G124</f>
        <v>527.5</v>
      </c>
    </row>
    <row r="122" spans="1:9" s="1" customFormat="1" ht="30" x14ac:dyDescent="0.25">
      <c r="A122" s="124" t="s">
        <v>205</v>
      </c>
      <c r="B122" s="13">
        <v>807</v>
      </c>
      <c r="C122" s="150" t="s">
        <v>20</v>
      </c>
      <c r="D122" s="150" t="s">
        <v>35</v>
      </c>
      <c r="E122" s="16" t="s">
        <v>201</v>
      </c>
      <c r="F122" s="14"/>
      <c r="G122" s="22">
        <f>G123</f>
        <v>0</v>
      </c>
    </row>
    <row r="123" spans="1:9" s="1" customFormat="1" ht="45" x14ac:dyDescent="0.25">
      <c r="A123" s="124" t="s">
        <v>401</v>
      </c>
      <c r="B123" s="13">
        <v>807</v>
      </c>
      <c r="C123" s="150" t="s">
        <v>20</v>
      </c>
      <c r="D123" s="150" t="s">
        <v>35</v>
      </c>
      <c r="E123" s="16" t="s">
        <v>202</v>
      </c>
      <c r="F123" s="14" t="s">
        <v>0</v>
      </c>
      <c r="G123" s="22"/>
    </row>
    <row r="124" spans="1:9" s="1" customFormat="1" ht="30" x14ac:dyDescent="0.25">
      <c r="A124" s="124" t="s">
        <v>427</v>
      </c>
      <c r="B124" s="13" t="s">
        <v>206</v>
      </c>
      <c r="C124" s="150" t="s">
        <v>20</v>
      </c>
      <c r="D124" s="150" t="s">
        <v>35</v>
      </c>
      <c r="E124" s="16" t="s">
        <v>162</v>
      </c>
      <c r="F124" s="14"/>
      <c r="G124" s="22">
        <f>G125</f>
        <v>527.5</v>
      </c>
    </row>
    <row r="125" spans="1:9" s="1" customFormat="1" ht="135" x14ac:dyDescent="0.25">
      <c r="A125" s="124" t="s">
        <v>1241</v>
      </c>
      <c r="B125" s="13" t="s">
        <v>206</v>
      </c>
      <c r="C125" s="150" t="s">
        <v>20</v>
      </c>
      <c r="D125" s="150" t="s">
        <v>35</v>
      </c>
      <c r="E125" s="16" t="s">
        <v>1238</v>
      </c>
      <c r="F125" s="14" t="s">
        <v>0</v>
      </c>
      <c r="G125" s="22">
        <v>527.5</v>
      </c>
    </row>
    <row r="126" spans="1:9" s="2" customFormat="1" x14ac:dyDescent="0.25">
      <c r="A126" s="123" t="s">
        <v>5</v>
      </c>
      <c r="B126" s="62" t="s">
        <v>206</v>
      </c>
      <c r="C126" s="149" t="s">
        <v>26</v>
      </c>
      <c r="D126" s="149"/>
      <c r="E126" s="46"/>
      <c r="F126" s="9"/>
      <c r="G126" s="156">
        <f>G127</f>
        <v>229472.9</v>
      </c>
      <c r="H126" s="319"/>
    </row>
    <row r="127" spans="1:9" s="2" customFormat="1" x14ac:dyDescent="0.25">
      <c r="A127" s="123" t="s">
        <v>36</v>
      </c>
      <c r="B127" s="62" t="s">
        <v>206</v>
      </c>
      <c r="C127" s="149" t="s">
        <v>26</v>
      </c>
      <c r="D127" s="149" t="s">
        <v>15</v>
      </c>
      <c r="E127" s="46"/>
      <c r="F127" s="9"/>
      <c r="G127" s="156">
        <f>G128</f>
        <v>229472.9</v>
      </c>
      <c r="H127" s="260"/>
      <c r="I127" s="132"/>
    </row>
    <row r="128" spans="1:9" s="1" customFormat="1" ht="45" x14ac:dyDescent="0.25">
      <c r="A128" s="124" t="str">
        <f>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128" s="13" t="s">
        <v>206</v>
      </c>
      <c r="C128" s="150" t="s">
        <v>26</v>
      </c>
      <c r="D128" s="150" t="s">
        <v>15</v>
      </c>
      <c r="E128" s="16" t="s">
        <v>16</v>
      </c>
      <c r="F128" s="14"/>
      <c r="G128" s="22">
        <f>G129+G148+G142</f>
        <v>229472.9</v>
      </c>
      <c r="H128" s="318"/>
    </row>
    <row r="129" spans="1:9" s="1" customFormat="1" ht="45" x14ac:dyDescent="0.25">
      <c r="A129" s="124" t="s">
        <v>889</v>
      </c>
      <c r="B129" s="13" t="s">
        <v>206</v>
      </c>
      <c r="C129" s="150" t="s">
        <v>26</v>
      </c>
      <c r="D129" s="150" t="s">
        <v>15</v>
      </c>
      <c r="E129" s="16" t="s">
        <v>191</v>
      </c>
      <c r="F129" s="14"/>
      <c r="G129" s="22">
        <f>G140+G136+G130</f>
        <v>15925.7</v>
      </c>
    </row>
    <row r="130" spans="1:9" s="1" customFormat="1" ht="30" x14ac:dyDescent="0.25">
      <c r="A130" s="124" t="s">
        <v>215</v>
      </c>
      <c r="B130" s="13" t="s">
        <v>206</v>
      </c>
      <c r="C130" s="150" t="s">
        <v>26</v>
      </c>
      <c r="D130" s="150" t="s">
        <v>15</v>
      </c>
      <c r="E130" s="16" t="s">
        <v>207</v>
      </c>
      <c r="F130" s="14"/>
      <c r="G130" s="22">
        <f>G131+G132+G133+G134+G135</f>
        <v>1854.6</v>
      </c>
    </row>
    <row r="131" spans="1:9" s="1" customFormat="1" ht="60" x14ac:dyDescent="0.25">
      <c r="A131" s="124" t="s">
        <v>1233</v>
      </c>
      <c r="B131" s="13" t="s">
        <v>206</v>
      </c>
      <c r="C131" s="150" t="s">
        <v>26</v>
      </c>
      <c r="D131" s="150" t="s">
        <v>15</v>
      </c>
      <c r="E131" s="16" t="s">
        <v>1176</v>
      </c>
      <c r="F131" s="14" t="s">
        <v>0</v>
      </c>
      <c r="G131" s="22"/>
    </row>
    <row r="132" spans="1:9" s="1" customFormat="1" ht="60.75" customHeight="1" x14ac:dyDescent="0.25">
      <c r="A132" s="411" t="s">
        <v>1324</v>
      </c>
      <c r="B132" s="412" t="s">
        <v>206</v>
      </c>
      <c r="C132" s="413" t="s">
        <v>26</v>
      </c>
      <c r="D132" s="413" t="s">
        <v>15</v>
      </c>
      <c r="E132" s="414" t="s">
        <v>1326</v>
      </c>
      <c r="F132" s="415" t="s">
        <v>0</v>
      </c>
      <c r="G132" s="416">
        <v>1345.2</v>
      </c>
    </row>
    <row r="133" spans="1:9" s="1" customFormat="1" ht="75" x14ac:dyDescent="0.25">
      <c r="A133" s="411" t="s">
        <v>1325</v>
      </c>
      <c r="B133" s="412" t="s">
        <v>206</v>
      </c>
      <c r="C133" s="413" t="s">
        <v>26</v>
      </c>
      <c r="D133" s="413" t="s">
        <v>15</v>
      </c>
      <c r="E133" s="414" t="s">
        <v>1327</v>
      </c>
      <c r="F133" s="415" t="s">
        <v>0</v>
      </c>
      <c r="G133" s="416">
        <v>6.8</v>
      </c>
    </row>
    <row r="134" spans="1:9" s="1" customFormat="1" ht="45" x14ac:dyDescent="0.25">
      <c r="A134" s="411" t="s">
        <v>1351</v>
      </c>
      <c r="B134" s="412" t="s">
        <v>206</v>
      </c>
      <c r="C134" s="413" t="s">
        <v>26</v>
      </c>
      <c r="D134" s="413" t="s">
        <v>15</v>
      </c>
      <c r="E134" s="414" t="s">
        <v>1353</v>
      </c>
      <c r="F134" s="415" t="s">
        <v>0</v>
      </c>
      <c r="G134" s="416">
        <v>500</v>
      </c>
    </row>
    <row r="135" spans="1:9" s="1" customFormat="1" ht="50.25" customHeight="1" x14ac:dyDescent="0.25">
      <c r="A135" s="411" t="s">
        <v>1352</v>
      </c>
      <c r="B135" s="412" t="s">
        <v>206</v>
      </c>
      <c r="C135" s="413" t="s">
        <v>26</v>
      </c>
      <c r="D135" s="413" t="s">
        <v>15</v>
      </c>
      <c r="E135" s="414" t="s">
        <v>1354</v>
      </c>
      <c r="F135" s="415" t="s">
        <v>0</v>
      </c>
      <c r="G135" s="416">
        <v>2.6</v>
      </c>
    </row>
    <row r="136" spans="1:9" s="1" customFormat="1" ht="45" x14ac:dyDescent="0.25">
      <c r="A136" s="124" t="s">
        <v>443</v>
      </c>
      <c r="B136" s="13" t="s">
        <v>206</v>
      </c>
      <c r="C136" s="150" t="s">
        <v>26</v>
      </c>
      <c r="D136" s="150" t="s">
        <v>15</v>
      </c>
      <c r="E136" s="16" t="s">
        <v>441</v>
      </c>
      <c r="F136" s="14"/>
      <c r="G136" s="22">
        <f>G139+G138+G137</f>
        <v>13523.9</v>
      </c>
    </row>
    <row r="137" spans="1:9" s="1" customFormat="1" ht="45" x14ac:dyDescent="0.25">
      <c r="A137" s="411" t="s">
        <v>1355</v>
      </c>
      <c r="B137" s="412" t="s">
        <v>206</v>
      </c>
      <c r="C137" s="413" t="s">
        <v>26</v>
      </c>
      <c r="D137" s="413" t="s">
        <v>15</v>
      </c>
      <c r="E137" s="414" t="s">
        <v>1356</v>
      </c>
      <c r="F137" s="415" t="s">
        <v>0</v>
      </c>
      <c r="G137" s="416">
        <v>13456.2</v>
      </c>
    </row>
    <row r="138" spans="1:9" s="1" customFormat="1" ht="68.25" customHeight="1" x14ac:dyDescent="0.25">
      <c r="A138" s="124" t="s">
        <v>1229</v>
      </c>
      <c r="B138" s="13" t="s">
        <v>206</v>
      </c>
      <c r="C138" s="150" t="s">
        <v>26</v>
      </c>
      <c r="D138" s="150" t="s">
        <v>15</v>
      </c>
      <c r="E138" s="16" t="s">
        <v>1215</v>
      </c>
      <c r="F138" s="14" t="s">
        <v>0</v>
      </c>
      <c r="G138" s="22">
        <v>67.7</v>
      </c>
    </row>
    <row r="139" spans="1:9" s="1" customFormat="1" ht="58.5" customHeight="1" x14ac:dyDescent="0.25">
      <c r="A139" s="124" t="s">
        <v>444</v>
      </c>
      <c r="B139" s="13" t="s">
        <v>206</v>
      </c>
      <c r="C139" s="150" t="s">
        <v>26</v>
      </c>
      <c r="D139" s="150" t="s">
        <v>15</v>
      </c>
      <c r="E139" s="16" t="s">
        <v>442</v>
      </c>
      <c r="F139" s="14" t="s">
        <v>0</v>
      </c>
      <c r="G139" s="22"/>
    </row>
    <row r="140" spans="1:9" s="1" customFormat="1" ht="30" x14ac:dyDescent="0.25">
      <c r="A140" s="124" t="s">
        <v>193</v>
      </c>
      <c r="B140" s="13" t="s">
        <v>206</v>
      </c>
      <c r="C140" s="150" t="s">
        <v>26</v>
      </c>
      <c r="D140" s="150" t="s">
        <v>15</v>
      </c>
      <c r="E140" s="16" t="s">
        <v>192</v>
      </c>
      <c r="F140" s="14"/>
      <c r="G140" s="22">
        <f>G141</f>
        <v>547.20000000000005</v>
      </c>
    </row>
    <row r="141" spans="1:9" s="1" customFormat="1" ht="113.25" customHeight="1" x14ac:dyDescent="0.25">
      <c r="A141" s="124" t="s">
        <v>194</v>
      </c>
      <c r="B141" s="13" t="s">
        <v>206</v>
      </c>
      <c r="C141" s="150" t="s">
        <v>26</v>
      </c>
      <c r="D141" s="150" t="s">
        <v>15</v>
      </c>
      <c r="E141" s="16" t="s">
        <v>190</v>
      </c>
      <c r="F141" s="14" t="s">
        <v>0</v>
      </c>
      <c r="G141" s="22">
        <v>547.20000000000005</v>
      </c>
    </row>
    <row r="142" spans="1:9" s="1" customFormat="1" ht="30" x14ac:dyDescent="0.25">
      <c r="A142" s="124" t="s">
        <v>937</v>
      </c>
      <c r="B142" s="13" t="s">
        <v>206</v>
      </c>
      <c r="C142" s="150" t="s">
        <v>26</v>
      </c>
      <c r="D142" s="150" t="s">
        <v>15</v>
      </c>
      <c r="E142" s="16" t="s">
        <v>208</v>
      </c>
      <c r="F142" s="14"/>
      <c r="G142" s="22">
        <f>G143</f>
        <v>2763.9</v>
      </c>
    </row>
    <row r="143" spans="1:9" s="1" customFormat="1" ht="60" x14ac:dyDescent="0.25">
      <c r="A143" s="124" t="s">
        <v>217</v>
      </c>
      <c r="B143" s="13" t="s">
        <v>206</v>
      </c>
      <c r="C143" s="150" t="s">
        <v>26</v>
      </c>
      <c r="D143" s="150" t="s">
        <v>15</v>
      </c>
      <c r="E143" s="16" t="s">
        <v>209</v>
      </c>
      <c r="F143" s="14"/>
      <c r="G143" s="22">
        <f>G144+G145+G146+G147</f>
        <v>2763.9</v>
      </c>
    </row>
    <row r="144" spans="1:9" s="1" customFormat="1" ht="33.75" customHeight="1" x14ac:dyDescent="0.25">
      <c r="A144" s="20" t="s">
        <v>938</v>
      </c>
      <c r="B144" s="13" t="s">
        <v>206</v>
      </c>
      <c r="C144" s="150" t="s">
        <v>26</v>
      </c>
      <c r="D144" s="150" t="s">
        <v>15</v>
      </c>
      <c r="E144" s="16" t="s">
        <v>211</v>
      </c>
      <c r="F144" s="14" t="s">
        <v>53</v>
      </c>
      <c r="G144" s="22">
        <f>100+62.3</f>
        <v>162.30000000000001</v>
      </c>
      <c r="I144" s="136"/>
    </row>
    <row r="145" spans="1:10" s="1" customFormat="1" ht="30" x14ac:dyDescent="0.25">
      <c r="A145" s="124" t="s">
        <v>513</v>
      </c>
      <c r="B145" s="13" t="s">
        <v>206</v>
      </c>
      <c r="C145" s="150" t="s">
        <v>26</v>
      </c>
      <c r="D145" s="150" t="s">
        <v>15</v>
      </c>
      <c r="E145" s="16" t="s">
        <v>211</v>
      </c>
      <c r="F145" s="14" t="s">
        <v>55</v>
      </c>
      <c r="G145" s="22">
        <f>100+400</f>
        <v>500</v>
      </c>
      <c r="I145" s="136"/>
    </row>
    <row r="146" spans="1:10" s="1" customFormat="1" ht="30.75" x14ac:dyDescent="0.3">
      <c r="A146" s="124" t="s">
        <v>404</v>
      </c>
      <c r="B146" s="13" t="s">
        <v>206</v>
      </c>
      <c r="C146" s="150" t="s">
        <v>26</v>
      </c>
      <c r="D146" s="150" t="s">
        <v>15</v>
      </c>
      <c r="E146" s="16" t="s">
        <v>211</v>
      </c>
      <c r="F146" s="14" t="s">
        <v>0</v>
      </c>
      <c r="G146" s="22">
        <f>200+1600</f>
        <v>1800</v>
      </c>
      <c r="H146" s="306"/>
      <c r="I146" s="136"/>
    </row>
    <row r="147" spans="1:10" s="1" customFormat="1" ht="30" x14ac:dyDescent="0.25">
      <c r="A147" s="411" t="s">
        <v>1367</v>
      </c>
      <c r="B147" s="412" t="s">
        <v>206</v>
      </c>
      <c r="C147" s="413" t="s">
        <v>26</v>
      </c>
      <c r="D147" s="413" t="s">
        <v>15</v>
      </c>
      <c r="E147" s="414" t="s">
        <v>1368</v>
      </c>
      <c r="F147" s="415" t="s">
        <v>0</v>
      </c>
      <c r="G147" s="416">
        <f>300+1.6</f>
        <v>301.60000000000002</v>
      </c>
      <c r="H147" s="1" t="s">
        <v>1369</v>
      </c>
      <c r="I147" s="136"/>
    </row>
    <row r="148" spans="1:10" s="1" customFormat="1" ht="30" x14ac:dyDescent="0.25">
      <c r="A148" s="124" t="s">
        <v>169</v>
      </c>
      <c r="B148" s="13" t="s">
        <v>206</v>
      </c>
      <c r="C148" s="150" t="s">
        <v>26</v>
      </c>
      <c r="D148" s="150" t="s">
        <v>15</v>
      </c>
      <c r="E148" s="16" t="s">
        <v>163</v>
      </c>
      <c r="F148" s="14"/>
      <c r="G148" s="22">
        <f>G149</f>
        <v>210783.3</v>
      </c>
      <c r="H148" s="318"/>
    </row>
    <row r="149" spans="1:10" s="1" customFormat="1" ht="30" x14ac:dyDescent="0.25">
      <c r="A149" s="124" t="s">
        <v>427</v>
      </c>
      <c r="B149" s="13" t="s">
        <v>206</v>
      </c>
      <c r="C149" s="150" t="s">
        <v>26</v>
      </c>
      <c r="D149" s="150" t="s">
        <v>15</v>
      </c>
      <c r="E149" s="16" t="s">
        <v>162</v>
      </c>
      <c r="F149" s="14"/>
      <c r="G149" s="22">
        <f>G150+G152+G153+G154+G151</f>
        <v>210783.3</v>
      </c>
      <c r="H149" s="318"/>
    </row>
    <row r="150" spans="1:10" s="1" customFormat="1" ht="60" x14ac:dyDescent="0.25">
      <c r="A150" s="124" t="s">
        <v>174</v>
      </c>
      <c r="B150" s="13" t="s">
        <v>206</v>
      </c>
      <c r="C150" s="150" t="s">
        <v>26</v>
      </c>
      <c r="D150" s="150" t="s">
        <v>15</v>
      </c>
      <c r="E150" s="16" t="s">
        <v>170</v>
      </c>
      <c r="F150" s="14" t="s">
        <v>0</v>
      </c>
      <c r="G150" s="22">
        <v>4860</v>
      </c>
      <c r="H150" s="363"/>
      <c r="I150" s="136"/>
    </row>
    <row r="151" spans="1:10" s="1" customFormat="1" ht="45.75" customHeight="1" x14ac:dyDescent="0.25">
      <c r="A151" s="124" t="s">
        <v>175</v>
      </c>
      <c r="B151" s="13" t="s">
        <v>206</v>
      </c>
      <c r="C151" s="150" t="s">
        <v>26</v>
      </c>
      <c r="D151" s="150" t="s">
        <v>15</v>
      </c>
      <c r="E151" s="16" t="s">
        <v>171</v>
      </c>
      <c r="F151" s="14" t="s">
        <v>0</v>
      </c>
      <c r="G151" s="22"/>
      <c r="H151" s="308"/>
      <c r="I151" s="136"/>
    </row>
    <row r="152" spans="1:10" s="1" customFormat="1" ht="45" x14ac:dyDescent="0.25">
      <c r="A152" s="124" t="s">
        <v>218</v>
      </c>
      <c r="B152" s="13" t="s">
        <v>206</v>
      </c>
      <c r="C152" s="150" t="s">
        <v>26</v>
      </c>
      <c r="D152" s="150" t="s">
        <v>15</v>
      </c>
      <c r="E152" s="16" t="s">
        <v>212</v>
      </c>
      <c r="F152" s="14" t="s">
        <v>0</v>
      </c>
      <c r="G152" s="22">
        <v>110562.4</v>
      </c>
      <c r="J152" s="136"/>
    </row>
    <row r="153" spans="1:10" s="1" customFormat="1" ht="45" x14ac:dyDescent="0.25">
      <c r="A153" s="124" t="s">
        <v>219</v>
      </c>
      <c r="B153" s="13" t="s">
        <v>206</v>
      </c>
      <c r="C153" s="150" t="s">
        <v>26</v>
      </c>
      <c r="D153" s="150" t="s">
        <v>15</v>
      </c>
      <c r="E153" s="16" t="s">
        <v>213</v>
      </c>
      <c r="F153" s="14" t="s">
        <v>0</v>
      </c>
      <c r="G153" s="22">
        <v>32596.6</v>
      </c>
    </row>
    <row r="154" spans="1:10" s="1" customFormat="1" ht="45" x14ac:dyDescent="0.25">
      <c r="A154" s="124" t="s">
        <v>220</v>
      </c>
      <c r="B154" s="13" t="s">
        <v>206</v>
      </c>
      <c r="C154" s="150" t="s">
        <v>26</v>
      </c>
      <c r="D154" s="150" t="s">
        <v>15</v>
      </c>
      <c r="E154" s="16" t="s">
        <v>214</v>
      </c>
      <c r="F154" s="14" t="s">
        <v>0</v>
      </c>
      <c r="G154" s="22">
        <v>62764.3</v>
      </c>
    </row>
    <row r="155" spans="1:10" s="2" customFormat="1" x14ac:dyDescent="0.25">
      <c r="A155" s="123" t="s">
        <v>39</v>
      </c>
      <c r="B155" s="62" t="s">
        <v>206</v>
      </c>
      <c r="C155" s="149" t="s">
        <v>24</v>
      </c>
      <c r="D155" s="149"/>
      <c r="E155" s="46"/>
      <c r="F155" s="9"/>
      <c r="G155" s="156">
        <f>G156+G161</f>
        <v>78333.5</v>
      </c>
    </row>
    <row r="156" spans="1:10" s="2" customFormat="1" x14ac:dyDescent="0.25">
      <c r="A156" s="123" t="s">
        <v>46</v>
      </c>
      <c r="B156" s="62" t="s">
        <v>206</v>
      </c>
      <c r="C156" s="149" t="s">
        <v>24</v>
      </c>
      <c r="D156" s="149" t="s">
        <v>18</v>
      </c>
      <c r="E156" s="46"/>
      <c r="F156" s="9"/>
      <c r="G156" s="156">
        <f>G157</f>
        <v>214.5</v>
      </c>
    </row>
    <row r="157" spans="1:10" s="1" customFormat="1" ht="45" x14ac:dyDescent="0.25">
      <c r="A157" s="124" t="str">
        <f>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157" s="13" t="s">
        <v>206</v>
      </c>
      <c r="C157" s="150" t="s">
        <v>24</v>
      </c>
      <c r="D157" s="150" t="s">
        <v>18</v>
      </c>
      <c r="E157" s="16" t="s">
        <v>16</v>
      </c>
      <c r="F157" s="14"/>
      <c r="G157" s="22">
        <f t="shared" ref="G157:G158" si="2">G158</f>
        <v>214.5</v>
      </c>
    </row>
    <row r="158" spans="1:10" s="1" customFormat="1" ht="45" x14ac:dyDescent="0.25">
      <c r="A158" s="124" t="s">
        <v>889</v>
      </c>
      <c r="B158" s="13" t="s">
        <v>206</v>
      </c>
      <c r="C158" s="150" t="s">
        <v>24</v>
      </c>
      <c r="D158" s="150" t="s">
        <v>18</v>
      </c>
      <c r="E158" s="16" t="s">
        <v>191</v>
      </c>
      <c r="F158" s="14"/>
      <c r="G158" s="22">
        <f t="shared" si="2"/>
        <v>214.5</v>
      </c>
    </row>
    <row r="159" spans="1:10" s="1" customFormat="1" x14ac:dyDescent="0.25">
      <c r="A159" s="124" t="s">
        <v>203</v>
      </c>
      <c r="B159" s="13" t="s">
        <v>206</v>
      </c>
      <c r="C159" s="150" t="s">
        <v>24</v>
      </c>
      <c r="D159" s="150" t="s">
        <v>18</v>
      </c>
      <c r="E159" s="16" t="s">
        <v>198</v>
      </c>
      <c r="F159" s="14"/>
      <c r="G159" s="22">
        <f>G160</f>
        <v>214.5</v>
      </c>
    </row>
    <row r="160" spans="1:10" s="1" customFormat="1" ht="75" x14ac:dyDescent="0.25">
      <c r="A160" s="124" t="s">
        <v>487</v>
      </c>
      <c r="B160" s="13" t="s">
        <v>206</v>
      </c>
      <c r="C160" s="150" t="s">
        <v>24</v>
      </c>
      <c r="D160" s="150" t="s">
        <v>18</v>
      </c>
      <c r="E160" s="16" t="s">
        <v>530</v>
      </c>
      <c r="F160" s="14" t="s">
        <v>55</v>
      </c>
      <c r="G160" s="22">
        <v>214.5</v>
      </c>
    </row>
    <row r="161" spans="1:9" s="2" customFormat="1" x14ac:dyDescent="0.25">
      <c r="A161" s="123" t="s">
        <v>62</v>
      </c>
      <c r="B161" s="62" t="s">
        <v>206</v>
      </c>
      <c r="C161" s="149" t="s">
        <v>24</v>
      </c>
      <c r="D161" s="149" t="s">
        <v>38</v>
      </c>
      <c r="E161" s="46"/>
      <c r="F161" s="9"/>
      <c r="G161" s="156">
        <f>G162</f>
        <v>78119</v>
      </c>
    </row>
    <row r="162" spans="1:9" s="1" customFormat="1" ht="29.25" x14ac:dyDescent="0.25">
      <c r="A162" s="123" t="s">
        <v>890</v>
      </c>
      <c r="B162" s="62" t="s">
        <v>206</v>
      </c>
      <c r="C162" s="149" t="s">
        <v>24</v>
      </c>
      <c r="D162" s="149" t="s">
        <v>38</v>
      </c>
      <c r="E162" s="46" t="s">
        <v>15</v>
      </c>
      <c r="F162" s="9"/>
      <c r="G162" s="156">
        <f>G163+G166</f>
        <v>78119</v>
      </c>
    </row>
    <row r="163" spans="1:9" s="1" customFormat="1" x14ac:dyDescent="0.25">
      <c r="A163" s="124" t="s">
        <v>226</v>
      </c>
      <c r="B163" s="13" t="s">
        <v>206</v>
      </c>
      <c r="C163" s="150" t="s">
        <v>24</v>
      </c>
      <c r="D163" s="150" t="s">
        <v>38</v>
      </c>
      <c r="E163" s="16" t="s">
        <v>223</v>
      </c>
      <c r="F163" s="14"/>
      <c r="G163" s="22">
        <f>G164</f>
        <v>2000</v>
      </c>
    </row>
    <row r="164" spans="1:9" s="1" customFormat="1" ht="30" x14ac:dyDescent="0.25">
      <c r="A164" s="124" t="s">
        <v>227</v>
      </c>
      <c r="B164" s="13" t="s">
        <v>206</v>
      </c>
      <c r="C164" s="150" t="s">
        <v>24</v>
      </c>
      <c r="D164" s="150" t="s">
        <v>38</v>
      </c>
      <c r="E164" s="16" t="s">
        <v>224</v>
      </c>
      <c r="F164" s="14"/>
      <c r="G164" s="22">
        <f>G165</f>
        <v>2000</v>
      </c>
    </row>
    <row r="165" spans="1:9" s="1" customFormat="1" x14ac:dyDescent="0.25">
      <c r="A165" s="124" t="s">
        <v>228</v>
      </c>
      <c r="B165" s="13" t="s">
        <v>206</v>
      </c>
      <c r="C165" s="150" t="s">
        <v>24</v>
      </c>
      <c r="D165" s="150" t="s">
        <v>38</v>
      </c>
      <c r="E165" s="16" t="s">
        <v>225</v>
      </c>
      <c r="F165" s="14" t="s">
        <v>55</v>
      </c>
      <c r="G165" s="22">
        <v>2000</v>
      </c>
    </row>
    <row r="166" spans="1:9" s="1" customFormat="1" ht="30" x14ac:dyDescent="0.25">
      <c r="A166" s="124" t="s">
        <v>169</v>
      </c>
      <c r="B166" s="13" t="s">
        <v>206</v>
      </c>
      <c r="C166" s="150" t="s">
        <v>24</v>
      </c>
      <c r="D166" s="150" t="s">
        <v>38</v>
      </c>
      <c r="E166" s="16" t="s">
        <v>221</v>
      </c>
      <c r="F166" s="14"/>
      <c r="G166" s="22">
        <f>G167+G175</f>
        <v>76119</v>
      </c>
    </row>
    <row r="167" spans="1:9" s="1" customFormat="1" ht="30" x14ac:dyDescent="0.25">
      <c r="A167" s="124" t="s">
        <v>205</v>
      </c>
      <c r="B167" s="13" t="s">
        <v>206</v>
      </c>
      <c r="C167" s="150" t="s">
        <v>24</v>
      </c>
      <c r="D167" s="150" t="s">
        <v>38</v>
      </c>
      <c r="E167" s="16" t="s">
        <v>222</v>
      </c>
      <c r="F167" s="14"/>
      <c r="G167" s="22">
        <f>G168+G169+G172+G171+G170+G173+G174</f>
        <v>27017.3</v>
      </c>
    </row>
    <row r="168" spans="1:9" s="1" customFormat="1" ht="64.5" customHeight="1" x14ac:dyDescent="0.25">
      <c r="A168" s="124" t="s">
        <v>230</v>
      </c>
      <c r="B168" s="13" t="s">
        <v>206</v>
      </c>
      <c r="C168" s="150" t="s">
        <v>24</v>
      </c>
      <c r="D168" s="150" t="s">
        <v>38</v>
      </c>
      <c r="E168" s="16" t="s">
        <v>229</v>
      </c>
      <c r="F168" s="14" t="s">
        <v>52</v>
      </c>
      <c r="G168" s="416">
        <f>2720.2+20580.2</f>
        <v>23300.400000000001</v>
      </c>
      <c r="H168" s="1" t="s">
        <v>1410</v>
      </c>
      <c r="I168" s="136"/>
    </row>
    <row r="169" spans="1:9" s="1" customFormat="1" ht="45" x14ac:dyDescent="0.25">
      <c r="A169" s="124" t="s">
        <v>406</v>
      </c>
      <c r="B169" s="13" t="s">
        <v>206</v>
      </c>
      <c r="C169" s="150" t="s">
        <v>24</v>
      </c>
      <c r="D169" s="150" t="s">
        <v>38</v>
      </c>
      <c r="E169" s="16" t="s">
        <v>229</v>
      </c>
      <c r="F169" s="14" t="s">
        <v>53</v>
      </c>
      <c r="G169" s="22">
        <v>1200.2</v>
      </c>
      <c r="I169" s="136"/>
    </row>
    <row r="170" spans="1:9" s="1" customFormat="1" ht="33" customHeight="1" x14ac:dyDescent="0.3">
      <c r="A170" s="124" t="s">
        <v>248</v>
      </c>
      <c r="B170" s="13" t="s">
        <v>206</v>
      </c>
      <c r="C170" s="150" t="s">
        <v>24</v>
      </c>
      <c r="D170" s="150" t="s">
        <v>38</v>
      </c>
      <c r="E170" s="16" t="s">
        <v>229</v>
      </c>
      <c r="F170" s="14" t="s">
        <v>54</v>
      </c>
      <c r="G170" s="22"/>
      <c r="H170" s="306"/>
      <c r="I170" s="136"/>
    </row>
    <row r="171" spans="1:9" s="1" customFormat="1" ht="105" x14ac:dyDescent="0.25">
      <c r="A171" s="124" t="s">
        <v>250</v>
      </c>
      <c r="B171" s="13" t="s">
        <v>206</v>
      </c>
      <c r="C171" s="150" t="s">
        <v>24</v>
      </c>
      <c r="D171" s="150" t="s">
        <v>38</v>
      </c>
      <c r="E171" s="16" t="s">
        <v>652</v>
      </c>
      <c r="F171" s="14" t="s">
        <v>52</v>
      </c>
      <c r="G171" s="416">
        <v>1842.4</v>
      </c>
    </row>
    <row r="172" spans="1:9" s="1" customFormat="1" ht="79.5" customHeight="1" x14ac:dyDescent="0.25">
      <c r="A172" s="124" t="s">
        <v>249</v>
      </c>
      <c r="B172" s="13" t="s">
        <v>206</v>
      </c>
      <c r="C172" s="150" t="s">
        <v>24</v>
      </c>
      <c r="D172" s="150" t="s">
        <v>38</v>
      </c>
      <c r="E172" s="16" t="s">
        <v>231</v>
      </c>
      <c r="F172" s="14" t="s">
        <v>52</v>
      </c>
      <c r="G172" s="22">
        <v>674.3</v>
      </c>
    </row>
    <row r="173" spans="1:9" s="1" customFormat="1" ht="66.75" customHeight="1" x14ac:dyDescent="0.25">
      <c r="A173" s="124" t="s">
        <v>994</v>
      </c>
      <c r="B173" s="13" t="s">
        <v>206</v>
      </c>
      <c r="C173" s="150" t="s">
        <v>24</v>
      </c>
      <c r="D173" s="150" t="s">
        <v>38</v>
      </c>
      <c r="E173" s="16" t="s">
        <v>1001</v>
      </c>
      <c r="F173" s="14" t="s">
        <v>52</v>
      </c>
      <c r="G173" s="22"/>
    </row>
    <row r="174" spans="1:9" s="1" customFormat="1" ht="79.5" customHeight="1" x14ac:dyDescent="0.25">
      <c r="A174" s="321" t="s">
        <v>1013</v>
      </c>
      <c r="B174" s="13" t="s">
        <v>206</v>
      </c>
      <c r="C174" s="150" t="s">
        <v>24</v>
      </c>
      <c r="D174" s="150" t="s">
        <v>38</v>
      </c>
      <c r="E174" s="16" t="s">
        <v>1015</v>
      </c>
      <c r="F174" s="14" t="s">
        <v>52</v>
      </c>
      <c r="G174" s="22"/>
    </row>
    <row r="175" spans="1:9" s="1" customFormat="1" ht="30" x14ac:dyDescent="0.25">
      <c r="A175" s="124" t="s">
        <v>531</v>
      </c>
      <c r="B175" s="13" t="s">
        <v>206</v>
      </c>
      <c r="C175" s="150" t="s">
        <v>24</v>
      </c>
      <c r="D175" s="150" t="s">
        <v>38</v>
      </c>
      <c r="E175" s="16" t="s">
        <v>532</v>
      </c>
      <c r="F175" s="14"/>
      <c r="G175" s="22">
        <f>G177+G178+G176</f>
        <v>49101.7</v>
      </c>
    </row>
    <row r="176" spans="1:9" s="1" customFormat="1" ht="79.5" customHeight="1" x14ac:dyDescent="0.25">
      <c r="A176" s="124" t="s">
        <v>249</v>
      </c>
      <c r="B176" s="13" t="s">
        <v>206</v>
      </c>
      <c r="C176" s="150" t="s">
        <v>24</v>
      </c>
      <c r="D176" s="150" t="s">
        <v>38</v>
      </c>
      <c r="E176" s="16" t="s">
        <v>534</v>
      </c>
      <c r="F176" s="14" t="s">
        <v>52</v>
      </c>
      <c r="G176" s="22">
        <v>1460</v>
      </c>
    </row>
    <row r="177" spans="1:7" s="1" customFormat="1" ht="60" x14ac:dyDescent="0.25">
      <c r="A177" s="124" t="s">
        <v>834</v>
      </c>
      <c r="B177" s="13" t="s">
        <v>206</v>
      </c>
      <c r="C177" s="150" t="s">
        <v>24</v>
      </c>
      <c r="D177" s="150" t="s">
        <v>38</v>
      </c>
      <c r="E177" s="16" t="s">
        <v>836</v>
      </c>
      <c r="F177" s="14" t="s">
        <v>52</v>
      </c>
      <c r="G177" s="416">
        <v>45534.3</v>
      </c>
    </row>
    <row r="178" spans="1:7" s="1" customFormat="1" ht="45" x14ac:dyDescent="0.25">
      <c r="A178" s="124" t="s">
        <v>835</v>
      </c>
      <c r="B178" s="13" t="s">
        <v>206</v>
      </c>
      <c r="C178" s="150" t="s">
        <v>24</v>
      </c>
      <c r="D178" s="150" t="s">
        <v>38</v>
      </c>
      <c r="E178" s="16" t="s">
        <v>836</v>
      </c>
      <c r="F178" s="14" t="s">
        <v>53</v>
      </c>
      <c r="G178" s="22">
        <v>2107.4</v>
      </c>
    </row>
    <row r="179" spans="1:7" s="2" customFormat="1" x14ac:dyDescent="0.25">
      <c r="A179" s="123" t="s">
        <v>7</v>
      </c>
      <c r="B179" s="62" t="s">
        <v>206</v>
      </c>
      <c r="C179" s="149" t="s">
        <v>11</v>
      </c>
      <c r="D179" s="149"/>
      <c r="E179" s="46"/>
      <c r="F179" s="9"/>
      <c r="G179" s="156">
        <f>G180+G201</f>
        <v>158914.79999999999</v>
      </c>
    </row>
    <row r="180" spans="1:7" s="2" customFormat="1" x14ac:dyDescent="0.25">
      <c r="A180" s="123" t="s">
        <v>60</v>
      </c>
      <c r="B180" s="62" t="s">
        <v>206</v>
      </c>
      <c r="C180" s="149" t="s">
        <v>11</v>
      </c>
      <c r="D180" s="149" t="s">
        <v>15</v>
      </c>
      <c r="E180" s="46"/>
      <c r="F180" s="9"/>
      <c r="G180" s="156">
        <f t="shared" ref="G180:G182" si="3">G181</f>
        <v>61177.3</v>
      </c>
    </row>
    <row r="181" spans="1:7" s="1" customFormat="1" ht="45" x14ac:dyDescent="0.25">
      <c r="A181" s="124" t="str">
        <f>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181" s="13" t="s">
        <v>206</v>
      </c>
      <c r="C181" s="150" t="s">
        <v>11</v>
      </c>
      <c r="D181" s="150" t="s">
        <v>15</v>
      </c>
      <c r="E181" s="16" t="s">
        <v>16</v>
      </c>
      <c r="F181" s="14"/>
      <c r="G181" s="22">
        <f>G182+G190+G186</f>
        <v>61177.3</v>
      </c>
    </row>
    <row r="182" spans="1:7" s="1" customFormat="1" ht="30" x14ac:dyDescent="0.25">
      <c r="A182" s="124" t="s">
        <v>169</v>
      </c>
      <c r="B182" s="13" t="s">
        <v>206</v>
      </c>
      <c r="C182" s="150" t="s">
        <v>11</v>
      </c>
      <c r="D182" s="150" t="s">
        <v>15</v>
      </c>
      <c r="E182" s="16" t="s">
        <v>163</v>
      </c>
      <c r="F182" s="14"/>
      <c r="G182" s="22">
        <f t="shared" si="3"/>
        <v>39131.800000000003</v>
      </c>
    </row>
    <row r="183" spans="1:7" s="1" customFormat="1" ht="30" x14ac:dyDescent="0.25">
      <c r="A183" s="124" t="s">
        <v>427</v>
      </c>
      <c r="B183" s="13" t="s">
        <v>206</v>
      </c>
      <c r="C183" s="150" t="s">
        <v>11</v>
      </c>
      <c r="D183" s="150" t="s">
        <v>15</v>
      </c>
      <c r="E183" s="16" t="s">
        <v>162</v>
      </c>
      <c r="F183" s="14"/>
      <c r="G183" s="22">
        <f>G184+G185</f>
        <v>39131.800000000003</v>
      </c>
    </row>
    <row r="184" spans="1:7" s="1" customFormat="1" ht="60" x14ac:dyDescent="0.25">
      <c r="A184" s="124" t="s">
        <v>174</v>
      </c>
      <c r="B184" s="13" t="s">
        <v>206</v>
      </c>
      <c r="C184" s="150" t="s">
        <v>11</v>
      </c>
      <c r="D184" s="150" t="s">
        <v>15</v>
      </c>
      <c r="E184" s="16" t="s">
        <v>170</v>
      </c>
      <c r="F184" s="14" t="s">
        <v>0</v>
      </c>
      <c r="G184" s="22">
        <v>898</v>
      </c>
    </row>
    <row r="185" spans="1:7" s="1" customFormat="1" ht="45" x14ac:dyDescent="0.25">
      <c r="A185" s="124" t="s">
        <v>399</v>
      </c>
      <c r="B185" s="13" t="s">
        <v>206</v>
      </c>
      <c r="C185" s="150" t="s">
        <v>11</v>
      </c>
      <c r="D185" s="150" t="s">
        <v>15</v>
      </c>
      <c r="E185" s="16" t="s">
        <v>233</v>
      </c>
      <c r="F185" s="14" t="s">
        <v>0</v>
      </c>
      <c r="G185" s="22">
        <v>38233.800000000003</v>
      </c>
    </row>
    <row r="186" spans="1:7" s="1" customFormat="1" ht="48" customHeight="1" x14ac:dyDescent="0.25">
      <c r="A186" s="124" t="s">
        <v>889</v>
      </c>
      <c r="B186" s="13" t="s">
        <v>206</v>
      </c>
      <c r="C186" s="150" t="s">
        <v>11</v>
      </c>
      <c r="D186" s="150" t="s">
        <v>15</v>
      </c>
      <c r="E186" s="16" t="s">
        <v>191</v>
      </c>
      <c r="F186" s="14"/>
      <c r="G186" s="22">
        <f>G187</f>
        <v>9547.7999999999993</v>
      </c>
    </row>
    <row r="187" spans="1:7" s="1" customFormat="1" ht="45" x14ac:dyDescent="0.25">
      <c r="A187" s="124" t="s">
        <v>443</v>
      </c>
      <c r="B187" s="13" t="s">
        <v>206</v>
      </c>
      <c r="C187" s="150" t="s">
        <v>11</v>
      </c>
      <c r="D187" s="150" t="s">
        <v>15</v>
      </c>
      <c r="E187" s="16" t="s">
        <v>441</v>
      </c>
      <c r="F187" s="14"/>
      <c r="G187" s="22">
        <f>G188+G189</f>
        <v>9547.7999999999993</v>
      </c>
    </row>
    <row r="188" spans="1:7" s="1" customFormat="1" ht="46.5" customHeight="1" x14ac:dyDescent="0.25">
      <c r="A188" s="124" t="s">
        <v>1240</v>
      </c>
      <c r="B188" s="13" t="s">
        <v>206</v>
      </c>
      <c r="C188" s="150" t="s">
        <v>11</v>
      </c>
      <c r="D188" s="150" t="s">
        <v>15</v>
      </c>
      <c r="E188" s="16" t="s">
        <v>1239</v>
      </c>
      <c r="F188" s="14" t="s">
        <v>0</v>
      </c>
      <c r="G188" s="22">
        <v>9500</v>
      </c>
    </row>
    <row r="189" spans="1:7" s="1" customFormat="1" ht="62.25" customHeight="1" x14ac:dyDescent="0.25">
      <c r="A189" s="411" t="s">
        <v>1358</v>
      </c>
      <c r="B189" s="412" t="s">
        <v>206</v>
      </c>
      <c r="C189" s="413" t="s">
        <v>11</v>
      </c>
      <c r="D189" s="413" t="s">
        <v>15</v>
      </c>
      <c r="E189" s="414" t="s">
        <v>1357</v>
      </c>
      <c r="F189" s="415" t="s">
        <v>0</v>
      </c>
      <c r="G189" s="416">
        <v>47.8</v>
      </c>
    </row>
    <row r="190" spans="1:7" s="1" customFormat="1" x14ac:dyDescent="0.25">
      <c r="A190" s="124" t="s">
        <v>891</v>
      </c>
      <c r="B190" s="13" t="s">
        <v>206</v>
      </c>
      <c r="C190" s="150" t="s">
        <v>11</v>
      </c>
      <c r="D190" s="150" t="s">
        <v>15</v>
      </c>
      <c r="E190" s="16" t="s">
        <v>235</v>
      </c>
      <c r="F190" s="14"/>
      <c r="G190" s="22">
        <f>G191+G196+G199</f>
        <v>12497.7</v>
      </c>
    </row>
    <row r="191" spans="1:7" s="1" customFormat="1" ht="30" x14ac:dyDescent="0.25">
      <c r="A191" s="124" t="s">
        <v>238</v>
      </c>
      <c r="B191" s="13" t="s">
        <v>206</v>
      </c>
      <c r="C191" s="150" t="s">
        <v>11</v>
      </c>
      <c r="D191" s="150" t="s">
        <v>15</v>
      </c>
      <c r="E191" s="16" t="s">
        <v>236</v>
      </c>
      <c r="F191" s="14"/>
      <c r="G191" s="22">
        <f>G192+G194+G195+G193</f>
        <v>2447.4</v>
      </c>
    </row>
    <row r="192" spans="1:7" s="1" customFormat="1" ht="45" x14ac:dyDescent="0.25">
      <c r="A192" s="124" t="s">
        <v>882</v>
      </c>
      <c r="B192" s="13" t="s">
        <v>206</v>
      </c>
      <c r="C192" s="150" t="s">
        <v>11</v>
      </c>
      <c r="D192" s="150" t="s">
        <v>15</v>
      </c>
      <c r="E192" s="16" t="s">
        <v>1200</v>
      </c>
      <c r="F192" s="14" t="s">
        <v>53</v>
      </c>
      <c r="G192" s="22">
        <v>1000</v>
      </c>
    </row>
    <row r="193" spans="1:9" s="1" customFormat="1" ht="60" x14ac:dyDescent="0.25">
      <c r="A193" s="124" t="s">
        <v>1397</v>
      </c>
      <c r="B193" s="13" t="s">
        <v>206</v>
      </c>
      <c r="C193" s="150" t="s">
        <v>11</v>
      </c>
      <c r="D193" s="150" t="s">
        <v>15</v>
      </c>
      <c r="E193" s="16" t="s">
        <v>1396</v>
      </c>
      <c r="F193" s="14" t="s">
        <v>53</v>
      </c>
      <c r="G193" s="22">
        <v>5.0999999999999996</v>
      </c>
    </row>
    <row r="194" spans="1:9" s="1" customFormat="1" ht="30" x14ac:dyDescent="0.25">
      <c r="A194" s="124" t="s">
        <v>1005</v>
      </c>
      <c r="B194" s="13" t="s">
        <v>206</v>
      </c>
      <c r="C194" s="150" t="s">
        <v>11</v>
      </c>
      <c r="D194" s="150" t="s">
        <v>15</v>
      </c>
      <c r="E194" s="117" t="s">
        <v>1242</v>
      </c>
      <c r="F194" s="14" t="s">
        <v>55</v>
      </c>
      <c r="G194" s="22">
        <v>1435</v>
      </c>
    </row>
    <row r="195" spans="1:9" s="1" customFormat="1" ht="45" x14ac:dyDescent="0.25">
      <c r="A195" s="124" t="s">
        <v>1395</v>
      </c>
      <c r="B195" s="13" t="s">
        <v>206</v>
      </c>
      <c r="C195" s="150" t="s">
        <v>11</v>
      </c>
      <c r="D195" s="150" t="s">
        <v>15</v>
      </c>
      <c r="E195" s="117" t="s">
        <v>1394</v>
      </c>
      <c r="F195" s="14" t="s">
        <v>55</v>
      </c>
      <c r="G195" s="22">
        <v>7.3</v>
      </c>
    </row>
    <row r="196" spans="1:9" s="1" customFormat="1" ht="30" x14ac:dyDescent="0.25">
      <c r="A196" s="411" t="s">
        <v>1360</v>
      </c>
      <c r="B196" s="412" t="s">
        <v>206</v>
      </c>
      <c r="C196" s="413" t="s">
        <v>11</v>
      </c>
      <c r="D196" s="413" t="s">
        <v>15</v>
      </c>
      <c r="E196" s="440" t="s">
        <v>1359</v>
      </c>
      <c r="F196" s="415"/>
      <c r="G196" s="416">
        <f>G197+G198</f>
        <v>10050.299999999999</v>
      </c>
    </row>
    <row r="197" spans="1:9" s="1" customFormat="1" ht="45" x14ac:dyDescent="0.25">
      <c r="A197" s="411" t="s">
        <v>1363</v>
      </c>
      <c r="B197" s="412" t="s">
        <v>206</v>
      </c>
      <c r="C197" s="413" t="s">
        <v>11</v>
      </c>
      <c r="D197" s="413" t="s">
        <v>15</v>
      </c>
      <c r="E197" s="440" t="s">
        <v>1361</v>
      </c>
      <c r="F197" s="415" t="s">
        <v>0</v>
      </c>
      <c r="G197" s="416">
        <v>10000</v>
      </c>
    </row>
    <row r="198" spans="1:9" s="1" customFormat="1" ht="61.5" customHeight="1" x14ac:dyDescent="0.25">
      <c r="A198" s="411" t="s">
        <v>1364</v>
      </c>
      <c r="B198" s="412" t="s">
        <v>206</v>
      </c>
      <c r="C198" s="413" t="s">
        <v>11</v>
      </c>
      <c r="D198" s="413" t="s">
        <v>15</v>
      </c>
      <c r="E198" s="440" t="s">
        <v>1362</v>
      </c>
      <c r="F198" s="415" t="s">
        <v>0</v>
      </c>
      <c r="G198" s="416">
        <v>50.3</v>
      </c>
    </row>
    <row r="199" spans="1:9" s="1" customFormat="1" ht="24.75" customHeight="1" x14ac:dyDescent="0.25">
      <c r="A199" s="411" t="s">
        <v>1365</v>
      </c>
      <c r="B199" s="412" t="s">
        <v>206</v>
      </c>
      <c r="C199" s="413" t="s">
        <v>11</v>
      </c>
      <c r="D199" s="413" t="s">
        <v>15</v>
      </c>
      <c r="E199" s="440" t="s">
        <v>1366</v>
      </c>
      <c r="F199" s="415"/>
      <c r="G199" s="416">
        <f>G200</f>
        <v>0</v>
      </c>
    </row>
    <row r="200" spans="1:9" s="1" customFormat="1" ht="48.75" customHeight="1" x14ac:dyDescent="0.25">
      <c r="A200" s="124" t="s">
        <v>882</v>
      </c>
      <c r="B200" s="13" t="s">
        <v>206</v>
      </c>
      <c r="C200" s="150" t="s">
        <v>11</v>
      </c>
      <c r="D200" s="150" t="s">
        <v>15</v>
      </c>
      <c r="E200" s="16" t="s">
        <v>679</v>
      </c>
      <c r="F200" s="14" t="s">
        <v>53</v>
      </c>
      <c r="G200" s="22"/>
    </row>
    <row r="201" spans="1:9" s="2" customFormat="1" ht="20.25" customHeight="1" x14ac:dyDescent="0.25">
      <c r="A201" s="123" t="s">
        <v>8</v>
      </c>
      <c r="B201" s="62" t="s">
        <v>206</v>
      </c>
      <c r="C201" s="149" t="s">
        <v>11</v>
      </c>
      <c r="D201" s="149" t="s">
        <v>16</v>
      </c>
      <c r="E201" s="46"/>
      <c r="F201" s="9"/>
      <c r="G201" s="156">
        <f t="shared" ref="G201:G202" si="4">G202</f>
        <v>97737.5</v>
      </c>
      <c r="I201" s="132"/>
    </row>
    <row r="202" spans="1:9" s="1" customFormat="1" ht="49.5" customHeight="1" x14ac:dyDescent="0.25">
      <c r="A202" s="124" t="str">
        <f>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202" s="13" t="s">
        <v>206</v>
      </c>
      <c r="C202" s="150" t="s">
        <v>11</v>
      </c>
      <c r="D202" s="150" t="s">
        <v>16</v>
      </c>
      <c r="E202" s="16" t="s">
        <v>16</v>
      </c>
      <c r="F202" s="14"/>
      <c r="G202" s="22">
        <f t="shared" si="4"/>
        <v>97737.5</v>
      </c>
    </row>
    <row r="203" spans="1:9" s="1" customFormat="1" ht="22.5" customHeight="1" x14ac:dyDescent="0.25">
      <c r="A203" s="124" t="s">
        <v>891</v>
      </c>
      <c r="B203" s="13" t="s">
        <v>206</v>
      </c>
      <c r="C203" s="150" t="s">
        <v>11</v>
      </c>
      <c r="D203" s="150" t="s">
        <v>16</v>
      </c>
      <c r="E203" s="16" t="s">
        <v>235</v>
      </c>
      <c r="F203" s="14"/>
      <c r="G203" s="22">
        <f>G204</f>
        <v>97737.5</v>
      </c>
    </row>
    <row r="204" spans="1:9" s="1" customFormat="1" ht="38.25" customHeight="1" x14ac:dyDescent="0.25">
      <c r="A204" s="124" t="s">
        <v>238</v>
      </c>
      <c r="B204" s="13" t="s">
        <v>206</v>
      </c>
      <c r="C204" s="150" t="s">
        <v>11</v>
      </c>
      <c r="D204" s="150" t="s">
        <v>16</v>
      </c>
      <c r="E204" s="16" t="s">
        <v>236</v>
      </c>
      <c r="F204" s="14"/>
      <c r="G204" s="22">
        <f>G207+G209+G205+G208+G206</f>
        <v>97737.5</v>
      </c>
    </row>
    <row r="205" spans="1:9" s="1" customFormat="1" ht="52.5" customHeight="1" x14ac:dyDescent="0.25">
      <c r="A205" s="124" t="s">
        <v>1348</v>
      </c>
      <c r="B205" s="13" t="s">
        <v>206</v>
      </c>
      <c r="C205" s="150" t="s">
        <v>11</v>
      </c>
      <c r="D205" s="150" t="s">
        <v>16</v>
      </c>
      <c r="E205" s="16" t="s">
        <v>1214</v>
      </c>
      <c r="F205" s="14" t="s">
        <v>53</v>
      </c>
      <c r="G205" s="22">
        <v>97000</v>
      </c>
    </row>
    <row r="206" spans="1:9" s="1" customFormat="1" ht="62.25" customHeight="1" x14ac:dyDescent="0.25">
      <c r="A206" s="411" t="s">
        <v>1385</v>
      </c>
      <c r="B206" s="412" t="s">
        <v>206</v>
      </c>
      <c r="C206" s="413" t="s">
        <v>11</v>
      </c>
      <c r="D206" s="413" t="s">
        <v>16</v>
      </c>
      <c r="E206" s="414" t="s">
        <v>1384</v>
      </c>
      <c r="F206" s="415" t="s">
        <v>53</v>
      </c>
      <c r="G206" s="416">
        <v>487.5</v>
      </c>
    </row>
    <row r="207" spans="1:9" s="1" customFormat="1" ht="33.75" customHeight="1" x14ac:dyDescent="0.25">
      <c r="A207" s="124" t="s">
        <v>410</v>
      </c>
      <c r="B207" s="13" t="s">
        <v>206</v>
      </c>
      <c r="C207" s="150" t="s">
        <v>11</v>
      </c>
      <c r="D207" s="150" t="s">
        <v>16</v>
      </c>
      <c r="E207" s="16" t="s">
        <v>237</v>
      </c>
      <c r="F207" s="14" t="s">
        <v>53</v>
      </c>
      <c r="G207" s="22">
        <v>100</v>
      </c>
      <c r="I207" s="136"/>
    </row>
    <row r="208" spans="1:9" s="1" customFormat="1" ht="36.75" customHeight="1" x14ac:dyDescent="0.25">
      <c r="A208" s="124" t="s">
        <v>739</v>
      </c>
      <c r="B208" s="13" t="s">
        <v>206</v>
      </c>
      <c r="C208" s="150" t="s">
        <v>11</v>
      </c>
      <c r="D208" s="150" t="s">
        <v>16</v>
      </c>
      <c r="E208" s="16" t="s">
        <v>237</v>
      </c>
      <c r="F208" s="14" t="s">
        <v>55</v>
      </c>
      <c r="G208" s="22"/>
      <c r="I208" s="136"/>
    </row>
    <row r="209" spans="1:9" s="1" customFormat="1" ht="39" customHeight="1" x14ac:dyDescent="0.25">
      <c r="A209" s="124" t="s">
        <v>405</v>
      </c>
      <c r="B209" s="13" t="s">
        <v>206</v>
      </c>
      <c r="C209" s="150" t="s">
        <v>11</v>
      </c>
      <c r="D209" s="150" t="s">
        <v>16</v>
      </c>
      <c r="E209" s="16" t="s">
        <v>237</v>
      </c>
      <c r="F209" s="14" t="s">
        <v>0</v>
      </c>
      <c r="G209" s="22">
        <v>150</v>
      </c>
      <c r="I209" s="136"/>
    </row>
    <row r="210" spans="1:9" s="2" customFormat="1" ht="21" customHeight="1" x14ac:dyDescent="0.25">
      <c r="A210" s="123" t="s">
        <v>10</v>
      </c>
      <c r="B210" s="62" t="s">
        <v>206</v>
      </c>
      <c r="C210" s="149" t="s">
        <v>44</v>
      </c>
      <c r="D210" s="149"/>
      <c r="E210" s="46"/>
      <c r="F210" s="9"/>
      <c r="G210" s="156">
        <f t="shared" ref="G210:G213" si="5">G211</f>
        <v>6785.2</v>
      </c>
    </row>
    <row r="211" spans="1:9" s="2" customFormat="1" ht="19.5" customHeight="1" x14ac:dyDescent="0.25">
      <c r="A211" s="123" t="s">
        <v>37</v>
      </c>
      <c r="B211" s="62" t="s">
        <v>206</v>
      </c>
      <c r="C211" s="149" t="s">
        <v>44</v>
      </c>
      <c r="D211" s="149" t="s">
        <v>15</v>
      </c>
      <c r="E211" s="46"/>
      <c r="F211" s="9"/>
      <c r="G211" s="156">
        <f t="shared" si="5"/>
        <v>6785.2</v>
      </c>
    </row>
    <row r="212" spans="1:9" s="1" customFormat="1" ht="47.25" customHeight="1" x14ac:dyDescent="0.25">
      <c r="A212" s="123" t="str">
        <f>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212" s="62" t="s">
        <v>206</v>
      </c>
      <c r="C212" s="149" t="s">
        <v>44</v>
      </c>
      <c r="D212" s="149" t="s">
        <v>15</v>
      </c>
      <c r="E212" s="46" t="s">
        <v>16</v>
      </c>
      <c r="F212" s="9"/>
      <c r="G212" s="156">
        <f t="shared" si="5"/>
        <v>6785.2</v>
      </c>
    </row>
    <row r="213" spans="1:9" s="1" customFormat="1" ht="36" customHeight="1" x14ac:dyDescent="0.25">
      <c r="A213" s="124" t="s">
        <v>169</v>
      </c>
      <c r="B213" s="13" t="s">
        <v>206</v>
      </c>
      <c r="C213" s="150" t="s">
        <v>44</v>
      </c>
      <c r="D213" s="150" t="s">
        <v>15</v>
      </c>
      <c r="E213" s="16" t="s">
        <v>163</v>
      </c>
      <c r="F213" s="14"/>
      <c r="G213" s="22">
        <f t="shared" si="5"/>
        <v>6785.2</v>
      </c>
    </row>
    <row r="214" spans="1:9" s="1" customFormat="1" ht="36" customHeight="1" x14ac:dyDescent="0.25">
      <c r="A214" s="124" t="s">
        <v>427</v>
      </c>
      <c r="B214" s="13" t="s">
        <v>206</v>
      </c>
      <c r="C214" s="150" t="s">
        <v>44</v>
      </c>
      <c r="D214" s="150" t="s">
        <v>15</v>
      </c>
      <c r="E214" s="16" t="s">
        <v>162</v>
      </c>
      <c r="F214" s="14"/>
      <c r="G214" s="22">
        <f>G215+G216</f>
        <v>6785.2</v>
      </c>
    </row>
    <row r="215" spans="1:9" s="1" customFormat="1" ht="64.5" customHeight="1" x14ac:dyDescent="0.25">
      <c r="A215" s="124" t="s">
        <v>174</v>
      </c>
      <c r="B215" s="272" t="s">
        <v>206</v>
      </c>
      <c r="C215" s="273" t="s">
        <v>44</v>
      </c>
      <c r="D215" s="273" t="s">
        <v>15</v>
      </c>
      <c r="E215" s="18" t="s">
        <v>170</v>
      </c>
      <c r="F215" s="17" t="s">
        <v>0</v>
      </c>
      <c r="G215" s="312">
        <v>114</v>
      </c>
    </row>
    <row r="216" spans="1:9" s="1" customFormat="1" ht="49.5" customHeight="1" x14ac:dyDescent="0.25">
      <c r="A216" s="124" t="s">
        <v>429</v>
      </c>
      <c r="B216" s="13" t="s">
        <v>206</v>
      </c>
      <c r="C216" s="150" t="s">
        <v>44</v>
      </c>
      <c r="D216" s="150" t="s">
        <v>15</v>
      </c>
      <c r="E216" s="16" t="s">
        <v>234</v>
      </c>
      <c r="F216" s="14" t="s">
        <v>0</v>
      </c>
      <c r="G216" s="22">
        <v>6671.2</v>
      </c>
    </row>
    <row r="217" spans="1:9" s="2" customFormat="1" ht="43.5" x14ac:dyDescent="0.25">
      <c r="A217" s="123" t="s">
        <v>239</v>
      </c>
      <c r="B217" s="146" t="s">
        <v>240</v>
      </c>
      <c r="C217" s="151"/>
      <c r="D217" s="151"/>
      <c r="E217" s="148"/>
      <c r="F217" s="147"/>
      <c r="G217" s="156">
        <f>G218+G260+G244+G265</f>
        <v>125206.9</v>
      </c>
      <c r="H217" s="260"/>
      <c r="I217" s="162"/>
    </row>
    <row r="218" spans="1:9" s="2" customFormat="1" x14ac:dyDescent="0.25">
      <c r="A218" s="123" t="s">
        <v>14</v>
      </c>
      <c r="B218" s="62" t="s">
        <v>240</v>
      </c>
      <c r="C218" s="149" t="s">
        <v>15</v>
      </c>
      <c r="D218" s="149"/>
      <c r="E218" s="46"/>
      <c r="F218" s="9"/>
      <c r="G218" s="156">
        <f>G219+G230+G239</f>
        <v>105377.3</v>
      </c>
      <c r="H218" s="132"/>
    </row>
    <row r="219" spans="1:9" s="2" customFormat="1" ht="29.25" x14ac:dyDescent="0.25">
      <c r="A219" s="123" t="s">
        <v>2</v>
      </c>
      <c r="B219" s="62" t="s">
        <v>240</v>
      </c>
      <c r="C219" s="149" t="s">
        <v>15</v>
      </c>
      <c r="D219" s="149" t="s">
        <v>38</v>
      </c>
      <c r="E219" s="46"/>
      <c r="F219" s="9"/>
      <c r="G219" s="156">
        <f t="shared" ref="G219:G221" si="6">G220</f>
        <v>69627.199999999997</v>
      </c>
    </row>
    <row r="220" spans="1:9" s="1" customFormat="1" ht="43.5" x14ac:dyDescent="0.25">
      <c r="A220" s="123" t="s">
        <v>892</v>
      </c>
      <c r="B220" s="62" t="s">
        <v>240</v>
      </c>
      <c r="C220" s="149" t="s">
        <v>15</v>
      </c>
      <c r="D220" s="149" t="s">
        <v>38</v>
      </c>
      <c r="E220" s="46" t="s">
        <v>241</v>
      </c>
      <c r="F220" s="9"/>
      <c r="G220" s="156">
        <f t="shared" si="6"/>
        <v>69627.199999999997</v>
      </c>
    </row>
    <row r="221" spans="1:9" s="1" customFormat="1" ht="30" x14ac:dyDescent="0.25">
      <c r="A221" s="124" t="s">
        <v>169</v>
      </c>
      <c r="B221" s="13" t="s">
        <v>240</v>
      </c>
      <c r="C221" s="150" t="s">
        <v>15</v>
      </c>
      <c r="D221" s="150" t="s">
        <v>38</v>
      </c>
      <c r="E221" s="16" t="s">
        <v>242</v>
      </c>
      <c r="F221" s="14"/>
      <c r="G221" s="22">
        <f t="shared" si="6"/>
        <v>69627.199999999997</v>
      </c>
    </row>
    <row r="222" spans="1:9" s="1" customFormat="1" ht="30" x14ac:dyDescent="0.25">
      <c r="A222" s="124" t="s">
        <v>247</v>
      </c>
      <c r="B222" s="13" t="s">
        <v>240</v>
      </c>
      <c r="C222" s="150" t="s">
        <v>15</v>
      </c>
      <c r="D222" s="150" t="s">
        <v>38</v>
      </c>
      <c r="E222" s="16" t="s">
        <v>243</v>
      </c>
      <c r="F222" s="14"/>
      <c r="G222" s="22">
        <f>G223+G224+G225+G227+G226+G228+G229</f>
        <v>69627.199999999997</v>
      </c>
    </row>
    <row r="223" spans="1:9" s="1" customFormat="1" ht="63.75" customHeight="1" x14ac:dyDescent="0.25">
      <c r="A223" s="124" t="s">
        <v>230</v>
      </c>
      <c r="B223" s="13" t="s">
        <v>240</v>
      </c>
      <c r="C223" s="150" t="s">
        <v>15</v>
      </c>
      <c r="D223" s="150" t="s">
        <v>38</v>
      </c>
      <c r="E223" s="16" t="s">
        <v>244</v>
      </c>
      <c r="F223" s="14" t="s">
        <v>52</v>
      </c>
      <c r="G223" s="416">
        <f>6763.8+49450.8+2500</f>
        <v>58714.6</v>
      </c>
      <c r="H223" s="1" t="s">
        <v>1411</v>
      </c>
      <c r="I223" s="136"/>
    </row>
    <row r="224" spans="1:9" s="1" customFormat="1" ht="45" x14ac:dyDescent="0.25">
      <c r="A224" s="124" t="s">
        <v>406</v>
      </c>
      <c r="B224" s="13" t="s">
        <v>240</v>
      </c>
      <c r="C224" s="150" t="s">
        <v>15</v>
      </c>
      <c r="D224" s="150" t="s">
        <v>38</v>
      </c>
      <c r="E224" s="16" t="s">
        <v>244</v>
      </c>
      <c r="F224" s="14" t="s">
        <v>53</v>
      </c>
      <c r="G224" s="451">
        <f>4507.6+1000</f>
        <v>5507.6</v>
      </c>
      <c r="I224" s="136"/>
    </row>
    <row r="225" spans="1:9" s="1" customFormat="1" ht="30.75" x14ac:dyDescent="0.3">
      <c r="A225" s="124" t="s">
        <v>248</v>
      </c>
      <c r="B225" s="13" t="s">
        <v>240</v>
      </c>
      <c r="C225" s="150" t="s">
        <v>15</v>
      </c>
      <c r="D225" s="150" t="s">
        <v>38</v>
      </c>
      <c r="E225" s="16" t="s">
        <v>244</v>
      </c>
      <c r="F225" s="14" t="s">
        <v>54</v>
      </c>
      <c r="G225" s="22"/>
      <c r="H225" s="306"/>
      <c r="I225" s="136"/>
    </row>
    <row r="226" spans="1:9" s="1" customFormat="1" ht="105" x14ac:dyDescent="0.25">
      <c r="A226" s="124" t="s">
        <v>250</v>
      </c>
      <c r="B226" s="13" t="s">
        <v>240</v>
      </c>
      <c r="C226" s="150" t="s">
        <v>15</v>
      </c>
      <c r="D226" s="150" t="s">
        <v>38</v>
      </c>
      <c r="E226" s="16" t="s">
        <v>246</v>
      </c>
      <c r="F226" s="14" t="s">
        <v>52</v>
      </c>
      <c r="G226" s="416">
        <v>3677.5</v>
      </c>
    </row>
    <row r="227" spans="1:9" s="1" customFormat="1" ht="81.75" customHeight="1" x14ac:dyDescent="0.25">
      <c r="A227" s="124" t="s">
        <v>249</v>
      </c>
      <c r="B227" s="13" t="s">
        <v>240</v>
      </c>
      <c r="C227" s="150" t="s">
        <v>15</v>
      </c>
      <c r="D227" s="150" t="s">
        <v>38</v>
      </c>
      <c r="E227" s="16" t="s">
        <v>245</v>
      </c>
      <c r="F227" s="14" t="s">
        <v>52</v>
      </c>
      <c r="G227" s="22">
        <v>1727.5</v>
      </c>
      <c r="I227" s="136"/>
    </row>
    <row r="228" spans="1:9" s="1" customFormat="1" ht="71.25" customHeight="1" x14ac:dyDescent="0.25">
      <c r="A228" s="124" t="s">
        <v>999</v>
      </c>
      <c r="B228" s="13" t="s">
        <v>240</v>
      </c>
      <c r="C228" s="150" t="s">
        <v>15</v>
      </c>
      <c r="D228" s="150" t="s">
        <v>38</v>
      </c>
      <c r="E228" s="16" t="s">
        <v>1000</v>
      </c>
      <c r="F228" s="14" t="s">
        <v>52</v>
      </c>
      <c r="G228" s="22"/>
      <c r="I228" s="136"/>
    </row>
    <row r="229" spans="1:9" s="1" customFormat="1" ht="81.75" customHeight="1" x14ac:dyDescent="0.25">
      <c r="A229" s="321" t="s">
        <v>1011</v>
      </c>
      <c r="B229" s="13" t="s">
        <v>240</v>
      </c>
      <c r="C229" s="150" t="s">
        <v>15</v>
      </c>
      <c r="D229" s="150" t="s">
        <v>38</v>
      </c>
      <c r="E229" s="16" t="s">
        <v>1016</v>
      </c>
      <c r="F229" s="14" t="s">
        <v>52</v>
      </c>
      <c r="G229" s="22"/>
      <c r="I229" s="136"/>
    </row>
    <row r="230" spans="1:9" s="2" customFormat="1" x14ac:dyDescent="0.25">
      <c r="A230" s="123" t="s">
        <v>21</v>
      </c>
      <c r="B230" s="62" t="s">
        <v>240</v>
      </c>
      <c r="C230" s="149" t="s">
        <v>15</v>
      </c>
      <c r="D230" s="149" t="s">
        <v>11</v>
      </c>
      <c r="E230" s="46"/>
      <c r="F230" s="9"/>
      <c r="G230" s="156">
        <f>G231+G235</f>
        <v>22705.1</v>
      </c>
    </row>
    <row r="231" spans="1:9" s="1" customFormat="1" ht="43.5" x14ac:dyDescent="0.25">
      <c r="A231" s="123" t="str">
        <f>A220</f>
        <v>Муниципальная программа «Управление муниципальными финансами и имуществом муниципального образования Билибинский муниципальный район»</v>
      </c>
      <c r="B231" s="62" t="s">
        <v>240</v>
      </c>
      <c r="C231" s="149" t="s">
        <v>15</v>
      </c>
      <c r="D231" s="149" t="s">
        <v>11</v>
      </c>
      <c r="E231" s="46" t="s">
        <v>38</v>
      </c>
      <c r="F231" s="9"/>
      <c r="G231" s="156">
        <f>G232</f>
        <v>0</v>
      </c>
    </row>
    <row r="232" spans="1:9" s="1" customFormat="1" ht="30" x14ac:dyDescent="0.25">
      <c r="A232" s="124" t="s">
        <v>169</v>
      </c>
      <c r="B232" s="13" t="s">
        <v>240</v>
      </c>
      <c r="C232" s="150" t="s">
        <v>15</v>
      </c>
      <c r="D232" s="150" t="s">
        <v>11</v>
      </c>
      <c r="E232" s="16" t="s">
        <v>242</v>
      </c>
      <c r="F232" s="14"/>
      <c r="G232" s="22">
        <f t="shared" ref="G232" si="7">G233</f>
        <v>0</v>
      </c>
    </row>
    <row r="233" spans="1:9" s="1" customFormat="1" ht="30" x14ac:dyDescent="0.25">
      <c r="A233" s="124" t="s">
        <v>247</v>
      </c>
      <c r="B233" s="13" t="s">
        <v>240</v>
      </c>
      <c r="C233" s="150" t="s">
        <v>15</v>
      </c>
      <c r="D233" s="150" t="s">
        <v>11</v>
      </c>
      <c r="E233" s="16" t="s">
        <v>243</v>
      </c>
      <c r="F233" s="14"/>
      <c r="G233" s="22">
        <f>G234</f>
        <v>0</v>
      </c>
    </row>
    <row r="234" spans="1:9" s="1" customFormat="1" ht="33" customHeight="1" x14ac:dyDescent="0.25">
      <c r="A234" s="124" t="s">
        <v>804</v>
      </c>
      <c r="B234" s="13" t="s">
        <v>240</v>
      </c>
      <c r="C234" s="150" t="s">
        <v>15</v>
      </c>
      <c r="D234" s="150" t="s">
        <v>11</v>
      </c>
      <c r="E234" s="16" t="s">
        <v>257</v>
      </c>
      <c r="F234" s="14" t="s">
        <v>54</v>
      </c>
      <c r="G234" s="22">
        <v>0</v>
      </c>
    </row>
    <row r="235" spans="1:9" s="1" customFormat="1" ht="29.25" x14ac:dyDescent="0.25">
      <c r="A235" s="123" t="s">
        <v>425</v>
      </c>
      <c r="B235" s="62" t="s">
        <v>240</v>
      </c>
      <c r="C235" s="149" t="s">
        <v>15</v>
      </c>
      <c r="D235" s="149" t="s">
        <v>11</v>
      </c>
      <c r="E235" s="46" t="s">
        <v>251</v>
      </c>
      <c r="F235" s="9"/>
      <c r="G235" s="156">
        <f>G236</f>
        <v>22705.1</v>
      </c>
    </row>
    <row r="236" spans="1:9" s="1" customFormat="1" ht="30" x14ac:dyDescent="0.25">
      <c r="A236" s="124" t="s">
        <v>256</v>
      </c>
      <c r="B236" s="13" t="s">
        <v>240</v>
      </c>
      <c r="C236" s="150" t="s">
        <v>15</v>
      </c>
      <c r="D236" s="150" t="s">
        <v>11</v>
      </c>
      <c r="E236" s="16" t="s">
        <v>252</v>
      </c>
      <c r="F236" s="14"/>
      <c r="G236" s="22">
        <f>G237+G238</f>
        <v>22705.1</v>
      </c>
    </row>
    <row r="237" spans="1:9" s="2" customFormat="1" ht="30" x14ac:dyDescent="0.25">
      <c r="A237" s="124" t="s">
        <v>397</v>
      </c>
      <c r="B237" s="13" t="s">
        <v>240</v>
      </c>
      <c r="C237" s="150" t="s">
        <v>15</v>
      </c>
      <c r="D237" s="150" t="s">
        <v>11</v>
      </c>
      <c r="E237" s="16" t="s">
        <v>396</v>
      </c>
      <c r="F237" s="14" t="s">
        <v>54</v>
      </c>
      <c r="G237" s="22">
        <v>11352.6</v>
      </c>
    </row>
    <row r="238" spans="1:9" s="1" customFormat="1" x14ac:dyDescent="0.25">
      <c r="A238" s="124" t="s">
        <v>535</v>
      </c>
      <c r="B238" s="13" t="s">
        <v>240</v>
      </c>
      <c r="C238" s="150" t="s">
        <v>15</v>
      </c>
      <c r="D238" s="150" t="s">
        <v>11</v>
      </c>
      <c r="E238" s="16" t="s">
        <v>462</v>
      </c>
      <c r="F238" s="14" t="s">
        <v>54</v>
      </c>
      <c r="G238" s="22">
        <v>11352.5</v>
      </c>
    </row>
    <row r="239" spans="1:9" s="2" customFormat="1" x14ac:dyDescent="0.25">
      <c r="A239" s="123" t="s">
        <v>22</v>
      </c>
      <c r="B239" s="62" t="s">
        <v>240</v>
      </c>
      <c r="C239" s="149" t="s">
        <v>15</v>
      </c>
      <c r="D239" s="149" t="s">
        <v>12</v>
      </c>
      <c r="E239" s="46"/>
      <c r="F239" s="9"/>
      <c r="G239" s="156">
        <f>G240</f>
        <v>13045</v>
      </c>
    </row>
    <row r="240" spans="1:9" s="1" customFormat="1" ht="43.5" x14ac:dyDescent="0.25">
      <c r="A240" s="123" t="str">
        <f>A220</f>
        <v>Муниципальная программа «Управление муниципальными финансами и имуществом муниципального образования Билибинский муниципальный район»</v>
      </c>
      <c r="B240" s="62" t="s">
        <v>240</v>
      </c>
      <c r="C240" s="149" t="s">
        <v>15</v>
      </c>
      <c r="D240" s="149" t="s">
        <v>12</v>
      </c>
      <c r="E240" s="46" t="s">
        <v>38</v>
      </c>
      <c r="F240" s="9"/>
      <c r="G240" s="156">
        <f>G241</f>
        <v>13045</v>
      </c>
    </row>
    <row r="241" spans="1:9" s="1" customFormat="1" ht="30" x14ac:dyDescent="0.25">
      <c r="A241" s="124" t="s">
        <v>258</v>
      </c>
      <c r="B241" s="13" t="s">
        <v>240</v>
      </c>
      <c r="C241" s="150" t="s">
        <v>15</v>
      </c>
      <c r="D241" s="150" t="s">
        <v>12</v>
      </c>
      <c r="E241" s="16" t="s">
        <v>253</v>
      </c>
      <c r="F241" s="14"/>
      <c r="G241" s="22">
        <f>G242</f>
        <v>13045</v>
      </c>
    </row>
    <row r="242" spans="1:9" s="1" customFormat="1" ht="30" x14ac:dyDescent="0.25">
      <c r="A242" s="124" t="s">
        <v>470</v>
      </c>
      <c r="B242" s="13" t="s">
        <v>240</v>
      </c>
      <c r="C242" s="150" t="s">
        <v>15</v>
      </c>
      <c r="D242" s="150" t="s">
        <v>12</v>
      </c>
      <c r="E242" s="16" t="s">
        <v>254</v>
      </c>
      <c r="F242" s="14"/>
      <c r="G242" s="22">
        <f>G243</f>
        <v>13045</v>
      </c>
    </row>
    <row r="243" spans="1:9" s="1" customFormat="1" ht="45" x14ac:dyDescent="0.25">
      <c r="A243" s="124" t="s">
        <v>411</v>
      </c>
      <c r="B243" s="13" t="s">
        <v>240</v>
      </c>
      <c r="C243" s="150" t="s">
        <v>15</v>
      </c>
      <c r="D243" s="150" t="s">
        <v>12</v>
      </c>
      <c r="E243" s="16" t="s">
        <v>255</v>
      </c>
      <c r="F243" s="14" t="s">
        <v>53</v>
      </c>
      <c r="G243" s="22">
        <v>13045</v>
      </c>
      <c r="H243" s="263"/>
      <c r="I243" s="136"/>
    </row>
    <row r="244" spans="1:9" s="2" customFormat="1" x14ac:dyDescent="0.25">
      <c r="A244" s="123" t="s">
        <v>25</v>
      </c>
      <c r="B244" s="62" t="s">
        <v>240</v>
      </c>
      <c r="C244" s="149" t="s">
        <v>18</v>
      </c>
      <c r="D244" s="149"/>
      <c r="E244" s="46"/>
      <c r="F244" s="9"/>
      <c r="G244" s="156">
        <f>G245</f>
        <v>9651.2999999999993</v>
      </c>
    </row>
    <row r="245" spans="1:9" s="2" customFormat="1" x14ac:dyDescent="0.25">
      <c r="A245" s="123" t="s">
        <v>41</v>
      </c>
      <c r="B245" s="62" t="s">
        <v>240</v>
      </c>
      <c r="C245" s="149" t="s">
        <v>18</v>
      </c>
      <c r="D245" s="149" t="s">
        <v>44</v>
      </c>
      <c r="E245" s="46"/>
      <c r="F245" s="9"/>
      <c r="G245" s="156">
        <f>G246</f>
        <v>9651.2999999999993</v>
      </c>
    </row>
    <row r="246" spans="1:9" s="1" customFormat="1" ht="43.5" x14ac:dyDescent="0.25">
      <c r="A246" s="123" t="s">
        <v>893</v>
      </c>
      <c r="B246" s="62" t="s">
        <v>240</v>
      </c>
      <c r="C246" s="149" t="s">
        <v>18</v>
      </c>
      <c r="D246" s="149" t="s">
        <v>44</v>
      </c>
      <c r="E246" s="46" t="s">
        <v>28</v>
      </c>
      <c r="F246" s="9"/>
      <c r="G246" s="156">
        <f>G247+G250+G257</f>
        <v>9651.2999999999993</v>
      </c>
    </row>
    <row r="247" spans="1:9" s="1" customFormat="1" ht="30" x14ac:dyDescent="0.25">
      <c r="A247" s="124" t="s">
        <v>466</v>
      </c>
      <c r="B247" s="13" t="s">
        <v>240</v>
      </c>
      <c r="C247" s="150" t="s">
        <v>18</v>
      </c>
      <c r="D247" s="150" t="s">
        <v>44</v>
      </c>
      <c r="E247" s="16" t="s">
        <v>259</v>
      </c>
      <c r="F247" s="14"/>
      <c r="G247" s="22">
        <f>G248</f>
        <v>500</v>
      </c>
    </row>
    <row r="248" spans="1:9" s="1" customFormat="1" ht="30" x14ac:dyDescent="0.25">
      <c r="A248" s="124" t="s">
        <v>467</v>
      </c>
      <c r="B248" s="13" t="s">
        <v>240</v>
      </c>
      <c r="C248" s="150" t="s">
        <v>18</v>
      </c>
      <c r="D248" s="150" t="s">
        <v>44</v>
      </c>
      <c r="E248" s="16" t="s">
        <v>260</v>
      </c>
      <c r="F248" s="14"/>
      <c r="G248" s="22">
        <f>G249</f>
        <v>500</v>
      </c>
    </row>
    <row r="249" spans="1:9" s="1" customFormat="1" ht="30" x14ac:dyDescent="0.25">
      <c r="A249" s="124" t="s">
        <v>810</v>
      </c>
      <c r="B249" s="13" t="s">
        <v>240</v>
      </c>
      <c r="C249" s="150" t="s">
        <v>18</v>
      </c>
      <c r="D249" s="150" t="s">
        <v>44</v>
      </c>
      <c r="E249" s="16" t="s">
        <v>261</v>
      </c>
      <c r="F249" s="14" t="s">
        <v>54</v>
      </c>
      <c r="G249" s="416">
        <v>500</v>
      </c>
    </row>
    <row r="250" spans="1:9" s="1" customFormat="1" ht="45" x14ac:dyDescent="0.25">
      <c r="A250" s="124" t="s">
        <v>788</v>
      </c>
      <c r="B250" s="13" t="s">
        <v>240</v>
      </c>
      <c r="C250" s="150" t="s">
        <v>18</v>
      </c>
      <c r="D250" s="150" t="s">
        <v>44</v>
      </c>
      <c r="E250" s="16" t="s">
        <v>323</v>
      </c>
      <c r="F250" s="14"/>
      <c r="G250" s="22">
        <f>G251+G254</f>
        <v>8951.2999999999993</v>
      </c>
    </row>
    <row r="251" spans="1:9" s="1" customFormat="1" ht="30" x14ac:dyDescent="0.25">
      <c r="A251" s="124" t="s">
        <v>468</v>
      </c>
      <c r="B251" s="13" t="s">
        <v>240</v>
      </c>
      <c r="C251" s="150" t="s">
        <v>18</v>
      </c>
      <c r="D251" s="150" t="s">
        <v>44</v>
      </c>
      <c r="E251" s="16" t="s">
        <v>324</v>
      </c>
      <c r="F251" s="14"/>
      <c r="G251" s="22">
        <f>G252+G253</f>
        <v>2584.4</v>
      </c>
    </row>
    <row r="252" spans="1:9" s="1" customFormat="1" ht="45" x14ac:dyDescent="0.25">
      <c r="A252" s="124" t="s">
        <v>812</v>
      </c>
      <c r="B252" s="13" t="s">
        <v>240</v>
      </c>
      <c r="C252" s="150" t="s">
        <v>18</v>
      </c>
      <c r="D252" s="150" t="s">
        <v>44</v>
      </c>
      <c r="E252" s="16" t="s">
        <v>460</v>
      </c>
      <c r="F252" s="14" t="s">
        <v>54</v>
      </c>
      <c r="G252" s="22">
        <v>2571.4</v>
      </c>
    </row>
    <row r="253" spans="1:9" s="1" customFormat="1" ht="60" x14ac:dyDescent="0.25">
      <c r="A253" s="164" t="s">
        <v>813</v>
      </c>
      <c r="B253" s="13" t="s">
        <v>240</v>
      </c>
      <c r="C253" s="150" t="s">
        <v>18</v>
      </c>
      <c r="D253" s="150" t="s">
        <v>44</v>
      </c>
      <c r="E253" s="16" t="s">
        <v>799</v>
      </c>
      <c r="F253" s="14" t="s">
        <v>54</v>
      </c>
      <c r="G253" s="22">
        <v>13</v>
      </c>
    </row>
    <row r="254" spans="1:9" s="1" customFormat="1" ht="45" x14ac:dyDescent="0.25">
      <c r="A254" s="164" t="s">
        <v>871</v>
      </c>
      <c r="B254" s="13" t="s">
        <v>240</v>
      </c>
      <c r="C254" s="150" t="s">
        <v>18</v>
      </c>
      <c r="D254" s="150" t="s">
        <v>44</v>
      </c>
      <c r="E254" s="16" t="s">
        <v>774</v>
      </c>
      <c r="F254" s="14"/>
      <c r="G254" s="22">
        <f>G255+G256</f>
        <v>6366.9</v>
      </c>
    </row>
    <row r="255" spans="1:9" s="1" customFormat="1" ht="45" x14ac:dyDescent="0.25">
      <c r="A255" s="164" t="s">
        <v>1230</v>
      </c>
      <c r="B255" s="13" t="s">
        <v>240</v>
      </c>
      <c r="C255" s="150" t="s">
        <v>18</v>
      </c>
      <c r="D255" s="150" t="s">
        <v>44</v>
      </c>
      <c r="E255" s="16" t="s">
        <v>939</v>
      </c>
      <c r="F255" s="14" t="s">
        <v>54</v>
      </c>
      <c r="G255" s="22">
        <v>6335</v>
      </c>
    </row>
    <row r="256" spans="1:9" s="1" customFormat="1" ht="65.25" customHeight="1" x14ac:dyDescent="0.25">
      <c r="A256" s="164" t="s">
        <v>1231</v>
      </c>
      <c r="B256" s="13" t="s">
        <v>240</v>
      </c>
      <c r="C256" s="150" t="s">
        <v>18</v>
      </c>
      <c r="D256" s="150" t="s">
        <v>44</v>
      </c>
      <c r="E256" s="16" t="s">
        <v>940</v>
      </c>
      <c r="F256" s="14" t="s">
        <v>54</v>
      </c>
      <c r="G256" s="22">
        <v>31.9</v>
      </c>
    </row>
    <row r="257" spans="1:9" s="1" customFormat="1" ht="45" x14ac:dyDescent="0.25">
      <c r="A257" s="124" t="s">
        <v>475</v>
      </c>
      <c r="B257" s="13" t="s">
        <v>240</v>
      </c>
      <c r="C257" s="150" t="s">
        <v>18</v>
      </c>
      <c r="D257" s="150" t="s">
        <v>44</v>
      </c>
      <c r="E257" s="16" t="s">
        <v>472</v>
      </c>
      <c r="F257" s="14"/>
      <c r="G257" s="22">
        <f>G258</f>
        <v>200</v>
      </c>
    </row>
    <row r="258" spans="1:9" s="1" customFormat="1" ht="30" x14ac:dyDescent="0.25">
      <c r="A258" s="124" t="s">
        <v>476</v>
      </c>
      <c r="B258" s="13" t="s">
        <v>240</v>
      </c>
      <c r="C258" s="150" t="s">
        <v>18</v>
      </c>
      <c r="D258" s="150" t="s">
        <v>44</v>
      </c>
      <c r="E258" s="16" t="s">
        <v>473</v>
      </c>
      <c r="F258" s="14"/>
      <c r="G258" s="22">
        <f>G259</f>
        <v>200</v>
      </c>
    </row>
    <row r="259" spans="1:9" s="1" customFormat="1" ht="45.75" customHeight="1" x14ac:dyDescent="0.25">
      <c r="A259" s="124" t="s">
        <v>811</v>
      </c>
      <c r="B259" s="13" t="s">
        <v>240</v>
      </c>
      <c r="C259" s="150" t="s">
        <v>18</v>
      </c>
      <c r="D259" s="150" t="s">
        <v>44</v>
      </c>
      <c r="E259" s="16" t="s">
        <v>474</v>
      </c>
      <c r="F259" s="14" t="s">
        <v>54</v>
      </c>
      <c r="G259" s="416">
        <v>200</v>
      </c>
    </row>
    <row r="260" spans="1:9" s="2" customFormat="1" x14ac:dyDescent="0.25">
      <c r="A260" s="123" t="s">
        <v>39</v>
      </c>
      <c r="B260" s="62" t="s">
        <v>240</v>
      </c>
      <c r="C260" s="149" t="s">
        <v>24</v>
      </c>
      <c r="D260" s="149"/>
      <c r="E260" s="46"/>
      <c r="F260" s="9"/>
      <c r="G260" s="156">
        <f t="shared" ref="G260:G262" si="8">G261</f>
        <v>10178.299999999999</v>
      </c>
    </row>
    <row r="261" spans="1:9" s="2" customFormat="1" x14ac:dyDescent="0.25">
      <c r="A261" s="123" t="s">
        <v>40</v>
      </c>
      <c r="B261" s="62" t="s">
        <v>240</v>
      </c>
      <c r="C261" s="149" t="s">
        <v>24</v>
      </c>
      <c r="D261" s="149" t="s">
        <v>15</v>
      </c>
      <c r="E261" s="46"/>
      <c r="F261" s="9"/>
      <c r="G261" s="156">
        <f t="shared" si="8"/>
        <v>10178.299999999999</v>
      </c>
    </row>
    <row r="262" spans="1:9" s="1" customFormat="1" ht="29.25" x14ac:dyDescent="0.25">
      <c r="A262" s="123" t="s">
        <v>425</v>
      </c>
      <c r="B262" s="62" t="s">
        <v>240</v>
      </c>
      <c r="C262" s="149" t="s">
        <v>24</v>
      </c>
      <c r="D262" s="149" t="s">
        <v>15</v>
      </c>
      <c r="E262" s="46" t="s">
        <v>268</v>
      </c>
      <c r="F262" s="9"/>
      <c r="G262" s="156">
        <f t="shared" si="8"/>
        <v>10178.299999999999</v>
      </c>
    </row>
    <row r="263" spans="1:9" s="1" customFormat="1" x14ac:dyDescent="0.25">
      <c r="A263" s="124" t="s">
        <v>271</v>
      </c>
      <c r="B263" s="13" t="s">
        <v>240</v>
      </c>
      <c r="C263" s="150" t="s">
        <v>24</v>
      </c>
      <c r="D263" s="150" t="s">
        <v>15</v>
      </c>
      <c r="E263" s="16" t="s">
        <v>269</v>
      </c>
      <c r="F263" s="14"/>
      <c r="G263" s="22">
        <f>G264</f>
        <v>10178.299999999999</v>
      </c>
    </row>
    <row r="264" spans="1:9" s="1" customFormat="1" ht="30" x14ac:dyDescent="0.25">
      <c r="A264" s="124" t="s">
        <v>272</v>
      </c>
      <c r="B264" s="13" t="s">
        <v>240</v>
      </c>
      <c r="C264" s="150" t="s">
        <v>24</v>
      </c>
      <c r="D264" s="150" t="s">
        <v>15</v>
      </c>
      <c r="E264" s="16" t="s">
        <v>270</v>
      </c>
      <c r="F264" s="14" t="s">
        <v>55</v>
      </c>
      <c r="G264" s="22">
        <v>10178.299999999999</v>
      </c>
    </row>
    <row r="265" spans="1:9" s="1" customFormat="1" x14ac:dyDescent="0.25">
      <c r="A265" s="123" t="s">
        <v>941</v>
      </c>
      <c r="B265" s="62" t="s">
        <v>240</v>
      </c>
      <c r="C265" s="149" t="s">
        <v>12</v>
      </c>
      <c r="D265" s="149"/>
      <c r="E265" s="46"/>
      <c r="F265" s="9"/>
      <c r="G265" s="156">
        <f>G266</f>
        <v>0</v>
      </c>
    </row>
    <row r="266" spans="1:9" s="1" customFormat="1" x14ac:dyDescent="0.25">
      <c r="A266" s="123" t="s">
        <v>904</v>
      </c>
      <c r="B266" s="62" t="s">
        <v>240</v>
      </c>
      <c r="C266" s="149" t="s">
        <v>12</v>
      </c>
      <c r="D266" s="149" t="s">
        <v>15</v>
      </c>
      <c r="E266" s="46"/>
      <c r="F266" s="9"/>
      <c r="G266" s="156">
        <f>G267</f>
        <v>0</v>
      </c>
    </row>
    <row r="267" spans="1:9" s="1" customFormat="1" ht="43.5" x14ac:dyDescent="0.25">
      <c r="A267" s="123" t="s">
        <v>892</v>
      </c>
      <c r="B267" s="62" t="s">
        <v>240</v>
      </c>
      <c r="C267" s="149" t="s">
        <v>12</v>
      </c>
      <c r="D267" s="149" t="s">
        <v>15</v>
      </c>
      <c r="E267" s="46" t="s">
        <v>38</v>
      </c>
      <c r="F267" s="9"/>
      <c r="G267" s="156">
        <f>G268</f>
        <v>0</v>
      </c>
    </row>
    <row r="268" spans="1:9" s="1" customFormat="1" ht="30" x14ac:dyDescent="0.25">
      <c r="A268" s="124" t="s">
        <v>897</v>
      </c>
      <c r="B268" s="13" t="s">
        <v>240</v>
      </c>
      <c r="C268" s="150" t="s">
        <v>12</v>
      </c>
      <c r="D268" s="150" t="s">
        <v>15</v>
      </c>
      <c r="E268" s="16" t="s">
        <v>898</v>
      </c>
      <c r="F268" s="14"/>
      <c r="G268" s="22">
        <f>G269</f>
        <v>0</v>
      </c>
    </row>
    <row r="269" spans="1:9" s="1" customFormat="1" x14ac:dyDescent="0.25">
      <c r="A269" s="124" t="s">
        <v>899</v>
      </c>
      <c r="B269" s="13" t="s">
        <v>240</v>
      </c>
      <c r="C269" s="150" t="s">
        <v>12</v>
      </c>
      <c r="D269" s="150" t="s">
        <v>15</v>
      </c>
      <c r="E269" s="16" t="s">
        <v>900</v>
      </c>
      <c r="F269" s="14"/>
      <c r="G269" s="22">
        <f>G270</f>
        <v>0</v>
      </c>
    </row>
    <row r="270" spans="1:9" s="1" customFormat="1" x14ac:dyDescent="0.25">
      <c r="A270" s="124" t="s">
        <v>903</v>
      </c>
      <c r="B270" s="13" t="s">
        <v>240</v>
      </c>
      <c r="C270" s="150" t="s">
        <v>12</v>
      </c>
      <c r="D270" s="150" t="s">
        <v>15</v>
      </c>
      <c r="E270" s="16" t="s">
        <v>901</v>
      </c>
      <c r="F270" s="14" t="s">
        <v>902</v>
      </c>
      <c r="G270" s="22"/>
    </row>
    <row r="271" spans="1:9" s="1" customFormat="1" ht="29.25" x14ac:dyDescent="0.25">
      <c r="A271" s="123" t="s">
        <v>274</v>
      </c>
      <c r="B271" s="62" t="s">
        <v>273</v>
      </c>
      <c r="C271" s="149"/>
      <c r="D271" s="149"/>
      <c r="E271" s="46"/>
      <c r="F271" s="9"/>
      <c r="G271" s="156">
        <f>G272</f>
        <v>9625</v>
      </c>
      <c r="H271" s="259"/>
      <c r="I271" s="162"/>
    </row>
    <row r="272" spans="1:9" s="2" customFormat="1" x14ac:dyDescent="0.25">
      <c r="A272" s="123" t="s">
        <v>14</v>
      </c>
      <c r="B272" s="62" t="s">
        <v>273</v>
      </c>
      <c r="C272" s="149" t="s">
        <v>15</v>
      </c>
      <c r="D272" s="149"/>
      <c r="E272" s="46"/>
      <c r="F272" s="9"/>
      <c r="G272" s="156">
        <f t="shared" ref="G272:G274" si="9">G273</f>
        <v>9625</v>
      </c>
      <c r="H272" s="132"/>
    </row>
    <row r="273" spans="1:10" s="2" customFormat="1" ht="29.25" x14ac:dyDescent="0.25">
      <c r="A273" s="123" t="s">
        <v>2</v>
      </c>
      <c r="B273" s="62" t="s">
        <v>273</v>
      </c>
      <c r="C273" s="149" t="s">
        <v>15</v>
      </c>
      <c r="D273" s="149" t="s">
        <v>38</v>
      </c>
      <c r="E273" s="46"/>
      <c r="F273" s="9"/>
      <c r="G273" s="156">
        <f t="shared" si="9"/>
        <v>9625</v>
      </c>
    </row>
    <row r="274" spans="1:10" s="1" customFormat="1" x14ac:dyDescent="0.25">
      <c r="A274" s="123" t="s">
        <v>280</v>
      </c>
      <c r="B274" s="62" t="s">
        <v>273</v>
      </c>
      <c r="C274" s="149" t="s">
        <v>15</v>
      </c>
      <c r="D274" s="149" t="s">
        <v>38</v>
      </c>
      <c r="E274" s="46" t="s">
        <v>275</v>
      </c>
      <c r="F274" s="9"/>
      <c r="G274" s="156">
        <f t="shared" si="9"/>
        <v>9625</v>
      </c>
    </row>
    <row r="275" spans="1:10" s="1" customFormat="1" x14ac:dyDescent="0.25">
      <c r="A275" s="124" t="s">
        <v>279</v>
      </c>
      <c r="B275" s="13" t="s">
        <v>273</v>
      </c>
      <c r="C275" s="150" t="s">
        <v>15</v>
      </c>
      <c r="D275" s="150" t="s">
        <v>38</v>
      </c>
      <c r="E275" s="16" t="s">
        <v>276</v>
      </c>
      <c r="F275" s="14"/>
      <c r="G275" s="22">
        <f>G276+G277+G278+G279</f>
        <v>9625</v>
      </c>
    </row>
    <row r="276" spans="1:10" s="1" customFormat="1" ht="64.5" customHeight="1" x14ac:dyDescent="0.25">
      <c r="A276" s="124" t="s">
        <v>230</v>
      </c>
      <c r="B276" s="13" t="s">
        <v>273</v>
      </c>
      <c r="C276" s="150" t="s">
        <v>15</v>
      </c>
      <c r="D276" s="150" t="s">
        <v>38</v>
      </c>
      <c r="E276" s="16" t="s">
        <v>277</v>
      </c>
      <c r="F276" s="14" t="s">
        <v>52</v>
      </c>
      <c r="G276" s="416">
        <v>9272.2000000000007</v>
      </c>
      <c r="I276" s="136"/>
      <c r="J276" s="362"/>
    </row>
    <row r="277" spans="1:10" s="1" customFormat="1" ht="45" x14ac:dyDescent="0.25">
      <c r="A277" s="124" t="s">
        <v>406</v>
      </c>
      <c r="B277" s="13" t="s">
        <v>273</v>
      </c>
      <c r="C277" s="150" t="s">
        <v>15</v>
      </c>
      <c r="D277" s="150" t="s">
        <v>38</v>
      </c>
      <c r="E277" s="16" t="s">
        <v>277</v>
      </c>
      <c r="F277" s="14" t="s">
        <v>53</v>
      </c>
      <c r="G277" s="22">
        <v>238.8</v>
      </c>
      <c r="I277" s="136"/>
    </row>
    <row r="278" spans="1:10" s="1" customFormat="1" ht="81.75" customHeight="1" x14ac:dyDescent="0.25">
      <c r="A278" s="124" t="s">
        <v>249</v>
      </c>
      <c r="B278" s="13" t="s">
        <v>273</v>
      </c>
      <c r="C278" s="150" t="s">
        <v>15</v>
      </c>
      <c r="D278" s="150" t="s">
        <v>38</v>
      </c>
      <c r="E278" s="16" t="s">
        <v>278</v>
      </c>
      <c r="F278" s="14" t="s">
        <v>52</v>
      </c>
      <c r="G278" s="22">
        <v>114</v>
      </c>
    </row>
    <row r="279" spans="1:10" s="1" customFormat="1" ht="72" customHeight="1" x14ac:dyDescent="0.25">
      <c r="A279" s="315" t="s">
        <v>999</v>
      </c>
      <c r="B279" s="13" t="s">
        <v>273</v>
      </c>
      <c r="C279" s="150" t="s">
        <v>15</v>
      </c>
      <c r="D279" s="150" t="s">
        <v>38</v>
      </c>
      <c r="E279" s="16" t="s">
        <v>998</v>
      </c>
      <c r="F279" s="14" t="s">
        <v>52</v>
      </c>
      <c r="G279" s="22"/>
    </row>
    <row r="280" spans="1:10" s="2" customFormat="1" ht="29.25" x14ac:dyDescent="0.25">
      <c r="A280" s="123" t="s">
        <v>282</v>
      </c>
      <c r="B280" s="62" t="s">
        <v>281</v>
      </c>
      <c r="C280" s="149"/>
      <c r="D280" s="149"/>
      <c r="E280" s="46"/>
      <c r="F280" s="9"/>
      <c r="G280" s="156">
        <f>G281+G328+G345+G379+G502+G477+G513+G547+G519+G496</f>
        <v>1731156.2</v>
      </c>
      <c r="H280" s="259"/>
      <c r="I280" s="162"/>
    </row>
    <row r="281" spans="1:10" s="2" customFormat="1" x14ac:dyDescent="0.25">
      <c r="A281" s="123" t="s">
        <v>14</v>
      </c>
      <c r="B281" s="62" t="s">
        <v>281</v>
      </c>
      <c r="C281" s="149" t="s">
        <v>15</v>
      </c>
      <c r="D281" s="149"/>
      <c r="E281" s="46"/>
      <c r="F281" s="9"/>
      <c r="G281" s="156">
        <f>G282+G290+G314+G322+G318</f>
        <v>117489.9</v>
      </c>
      <c r="H281" s="132"/>
      <c r="I281" s="132"/>
    </row>
    <row r="282" spans="1:10" s="2" customFormat="1" ht="29.25" x14ac:dyDescent="0.25">
      <c r="A282" s="123" t="s">
        <v>42</v>
      </c>
      <c r="B282" s="62" t="s">
        <v>281</v>
      </c>
      <c r="C282" s="149" t="s">
        <v>15</v>
      </c>
      <c r="D282" s="149" t="s">
        <v>16</v>
      </c>
      <c r="E282" s="46"/>
      <c r="F282" s="9"/>
      <c r="G282" s="156">
        <f>G283</f>
        <v>13812.7</v>
      </c>
    </row>
    <row r="283" spans="1:10" s="1" customFormat="1" ht="29.25" x14ac:dyDescent="0.25">
      <c r="A283" s="123" t="s">
        <v>167</v>
      </c>
      <c r="B283" s="62" t="s">
        <v>281</v>
      </c>
      <c r="C283" s="149" t="s">
        <v>15</v>
      </c>
      <c r="D283" s="149" t="s">
        <v>16</v>
      </c>
      <c r="E283" s="46" t="s">
        <v>165</v>
      </c>
      <c r="F283" s="9"/>
      <c r="G283" s="156">
        <f>G284</f>
        <v>13812.7</v>
      </c>
    </row>
    <row r="284" spans="1:10" s="1" customFormat="1" x14ac:dyDescent="0.25">
      <c r="A284" s="124" t="s">
        <v>291</v>
      </c>
      <c r="B284" s="13" t="s">
        <v>281</v>
      </c>
      <c r="C284" s="150" t="s">
        <v>15</v>
      </c>
      <c r="D284" s="150" t="s">
        <v>16</v>
      </c>
      <c r="E284" s="16" t="s">
        <v>283</v>
      </c>
      <c r="F284" s="14"/>
      <c r="G284" s="22">
        <f>G285+G286+G287+G288+G289</f>
        <v>13812.7</v>
      </c>
    </row>
    <row r="285" spans="1:10" s="1" customFormat="1" ht="60" x14ac:dyDescent="0.25">
      <c r="A285" s="124" t="s">
        <v>292</v>
      </c>
      <c r="B285" s="13" t="s">
        <v>281</v>
      </c>
      <c r="C285" s="150" t="s">
        <v>15</v>
      </c>
      <c r="D285" s="150" t="s">
        <v>16</v>
      </c>
      <c r="E285" s="16" t="s">
        <v>285</v>
      </c>
      <c r="F285" s="14" t="s">
        <v>52</v>
      </c>
      <c r="G285" s="416">
        <f>12832.1+100</f>
        <v>12932.1</v>
      </c>
      <c r="H285" s="1" t="s">
        <v>1432</v>
      </c>
      <c r="I285" s="136"/>
    </row>
    <row r="286" spans="1:10" s="1" customFormat="1" ht="33" customHeight="1" x14ac:dyDescent="0.25">
      <c r="A286" s="124" t="s">
        <v>412</v>
      </c>
      <c r="B286" s="13" t="s">
        <v>281</v>
      </c>
      <c r="C286" s="150" t="s">
        <v>15</v>
      </c>
      <c r="D286" s="150" t="s">
        <v>16</v>
      </c>
      <c r="E286" s="16" t="s">
        <v>285</v>
      </c>
      <c r="F286" s="14" t="s">
        <v>53</v>
      </c>
      <c r="G286" s="22">
        <f>266.6+500</f>
        <v>766.6</v>
      </c>
      <c r="H286" s="1" t="s">
        <v>1431</v>
      </c>
      <c r="I286" s="136"/>
    </row>
    <row r="287" spans="1:10" s="1" customFormat="1" ht="78.75" customHeight="1" x14ac:dyDescent="0.25">
      <c r="A287" s="124" t="s">
        <v>249</v>
      </c>
      <c r="B287" s="13" t="s">
        <v>281</v>
      </c>
      <c r="C287" s="150" t="s">
        <v>15</v>
      </c>
      <c r="D287" s="150" t="s">
        <v>16</v>
      </c>
      <c r="E287" s="16" t="s">
        <v>489</v>
      </c>
      <c r="F287" s="14" t="s">
        <v>52</v>
      </c>
      <c r="G287" s="22">
        <v>114</v>
      </c>
      <c r="I287" s="136"/>
    </row>
    <row r="288" spans="1:10" s="1" customFormat="1" ht="63.75" customHeight="1" x14ac:dyDescent="0.25">
      <c r="A288" s="124" t="s">
        <v>994</v>
      </c>
      <c r="B288" s="13" t="s">
        <v>281</v>
      </c>
      <c r="C288" s="150" t="s">
        <v>15</v>
      </c>
      <c r="D288" s="150" t="s">
        <v>16</v>
      </c>
      <c r="E288" s="16" t="s">
        <v>995</v>
      </c>
      <c r="F288" s="14" t="s">
        <v>52</v>
      </c>
      <c r="G288" s="22"/>
      <c r="I288" s="136"/>
    </row>
    <row r="289" spans="1:9" s="1" customFormat="1" ht="75" x14ac:dyDescent="0.25">
      <c r="A289" s="321" t="s">
        <v>1011</v>
      </c>
      <c r="B289" s="13" t="s">
        <v>281</v>
      </c>
      <c r="C289" s="150" t="s">
        <v>15</v>
      </c>
      <c r="D289" s="150" t="s">
        <v>16</v>
      </c>
      <c r="E289" s="16" t="s">
        <v>1012</v>
      </c>
      <c r="F289" s="14" t="s">
        <v>52</v>
      </c>
      <c r="G289" s="22"/>
      <c r="I289" s="136"/>
    </row>
    <row r="290" spans="1:9" s="2" customFormat="1" ht="49.5" customHeight="1" x14ac:dyDescent="0.25">
      <c r="A290" s="123" t="s">
        <v>1226</v>
      </c>
      <c r="B290" s="62" t="s">
        <v>281</v>
      </c>
      <c r="C290" s="149" t="s">
        <v>15</v>
      </c>
      <c r="D290" s="149" t="s">
        <v>18</v>
      </c>
      <c r="E290" s="46"/>
      <c r="F290" s="9"/>
      <c r="G290" s="156">
        <f>G295+G291</f>
        <v>103301.2</v>
      </c>
      <c r="I290" s="132"/>
    </row>
    <row r="291" spans="1:9" s="1" customFormat="1" ht="29.25" x14ac:dyDescent="0.25">
      <c r="A291" s="123" t="s">
        <v>905</v>
      </c>
      <c r="B291" s="62" t="s">
        <v>281</v>
      </c>
      <c r="C291" s="149" t="s">
        <v>15</v>
      </c>
      <c r="D291" s="149" t="s">
        <v>18</v>
      </c>
      <c r="E291" s="46" t="s">
        <v>26</v>
      </c>
      <c r="F291" s="9"/>
      <c r="G291" s="156">
        <f t="shared" ref="G291:G292" si="10">G292</f>
        <v>4494</v>
      </c>
    </row>
    <row r="292" spans="1:9" s="1" customFormat="1" ht="30" x14ac:dyDescent="0.25">
      <c r="A292" s="124" t="s">
        <v>501</v>
      </c>
      <c r="B292" s="13" t="s">
        <v>281</v>
      </c>
      <c r="C292" s="150" t="s">
        <v>15</v>
      </c>
      <c r="D292" s="150" t="s">
        <v>18</v>
      </c>
      <c r="E292" s="16" t="s">
        <v>503</v>
      </c>
      <c r="F292" s="14"/>
      <c r="G292" s="22">
        <f t="shared" si="10"/>
        <v>4494</v>
      </c>
    </row>
    <row r="293" spans="1:9" s="1" customFormat="1" ht="30" x14ac:dyDescent="0.25">
      <c r="A293" s="124" t="s">
        <v>502</v>
      </c>
      <c r="B293" s="13" t="s">
        <v>281</v>
      </c>
      <c r="C293" s="150" t="s">
        <v>15</v>
      </c>
      <c r="D293" s="150" t="s">
        <v>18</v>
      </c>
      <c r="E293" s="16" t="s">
        <v>504</v>
      </c>
      <c r="F293" s="14"/>
      <c r="G293" s="22">
        <f>G294</f>
        <v>4494</v>
      </c>
    </row>
    <row r="294" spans="1:9" s="1" customFormat="1" ht="30" x14ac:dyDescent="0.25">
      <c r="A294" s="124" t="s">
        <v>463</v>
      </c>
      <c r="B294" s="13" t="s">
        <v>281</v>
      </c>
      <c r="C294" s="150" t="s">
        <v>15</v>
      </c>
      <c r="D294" s="150" t="s">
        <v>18</v>
      </c>
      <c r="E294" s="16" t="s">
        <v>505</v>
      </c>
      <c r="F294" s="14" t="s">
        <v>53</v>
      </c>
      <c r="G294" s="22">
        <v>4494</v>
      </c>
      <c r="H294" s="1" t="s">
        <v>1398</v>
      </c>
    </row>
    <row r="295" spans="1:9" s="1" customFormat="1" ht="29.25" x14ac:dyDescent="0.25">
      <c r="A295" s="123" t="s">
        <v>167</v>
      </c>
      <c r="B295" s="62" t="s">
        <v>281</v>
      </c>
      <c r="C295" s="149" t="s">
        <v>15</v>
      </c>
      <c r="D295" s="149" t="s">
        <v>18</v>
      </c>
      <c r="E295" s="46" t="s">
        <v>165</v>
      </c>
      <c r="F295" s="9"/>
      <c r="G295" s="156">
        <f>G296</f>
        <v>98807.2</v>
      </c>
    </row>
    <row r="296" spans="1:9" s="1" customFormat="1" ht="30" x14ac:dyDescent="0.25">
      <c r="A296" s="124" t="s">
        <v>168</v>
      </c>
      <c r="B296" s="13" t="s">
        <v>281</v>
      </c>
      <c r="C296" s="150" t="s">
        <v>15</v>
      </c>
      <c r="D296" s="150" t="s">
        <v>18</v>
      </c>
      <c r="E296" s="16" t="s">
        <v>166</v>
      </c>
      <c r="F296" s="14"/>
      <c r="G296" s="22">
        <f>SUM(G298:G313)</f>
        <v>98807.2</v>
      </c>
    </row>
    <row r="297" spans="1:9" s="1" customFormat="1" ht="63" customHeight="1" x14ac:dyDescent="0.25">
      <c r="A297" s="124" t="s">
        <v>230</v>
      </c>
      <c r="B297" s="13" t="s">
        <v>281</v>
      </c>
      <c r="C297" s="150" t="s">
        <v>15</v>
      </c>
      <c r="D297" s="150" t="s">
        <v>18</v>
      </c>
      <c r="E297" s="16" t="s">
        <v>284</v>
      </c>
      <c r="F297" s="14" t="s">
        <v>52</v>
      </c>
      <c r="G297" s="453">
        <f>76490+2500</f>
        <v>78990</v>
      </c>
      <c r="H297" s="1" t="s">
        <v>1412</v>
      </c>
      <c r="I297" s="136"/>
    </row>
    <row r="298" spans="1:9" s="1" customFormat="1" ht="45" x14ac:dyDescent="0.25">
      <c r="A298" s="124" t="s">
        <v>601</v>
      </c>
      <c r="B298" s="13" t="s">
        <v>281</v>
      </c>
      <c r="C298" s="150" t="s">
        <v>15</v>
      </c>
      <c r="D298" s="150" t="s">
        <v>18</v>
      </c>
      <c r="E298" s="16" t="s">
        <v>284</v>
      </c>
      <c r="F298" s="14" t="s">
        <v>53</v>
      </c>
      <c r="G298" s="22">
        <v>1297.7</v>
      </c>
      <c r="I298" s="136"/>
    </row>
    <row r="299" spans="1:9" s="1" customFormat="1" ht="30" x14ac:dyDescent="0.25">
      <c r="A299" s="124" t="s">
        <v>248</v>
      </c>
      <c r="B299" s="13" t="s">
        <v>281</v>
      </c>
      <c r="C299" s="150" t="s">
        <v>15</v>
      </c>
      <c r="D299" s="150" t="s">
        <v>18</v>
      </c>
      <c r="E299" s="16" t="s">
        <v>284</v>
      </c>
      <c r="F299" s="14" t="s">
        <v>54</v>
      </c>
      <c r="G299" s="22">
        <v>1031.8</v>
      </c>
      <c r="I299" s="136"/>
    </row>
    <row r="300" spans="1:9" s="1" customFormat="1" ht="105" x14ac:dyDescent="0.25">
      <c r="A300" s="124" t="s">
        <v>250</v>
      </c>
      <c r="B300" s="13" t="s">
        <v>281</v>
      </c>
      <c r="C300" s="150" t="s">
        <v>15</v>
      </c>
      <c r="D300" s="150" t="s">
        <v>18</v>
      </c>
      <c r="E300" s="16" t="s">
        <v>288</v>
      </c>
      <c r="F300" s="14" t="s">
        <v>52</v>
      </c>
      <c r="G300" s="416">
        <f>1382.6+36213.5</f>
        <v>37596.1</v>
      </c>
      <c r="H300" s="1" t="s">
        <v>1409</v>
      </c>
      <c r="I300" s="136"/>
    </row>
    <row r="301" spans="1:9" s="1" customFormat="1" ht="75.75" x14ac:dyDescent="0.3">
      <c r="A301" s="124" t="s">
        <v>974</v>
      </c>
      <c r="B301" s="13" t="s">
        <v>281</v>
      </c>
      <c r="C301" s="150" t="s">
        <v>15</v>
      </c>
      <c r="D301" s="150" t="s">
        <v>18</v>
      </c>
      <c r="E301" s="16" t="s">
        <v>288</v>
      </c>
      <c r="F301" s="14" t="s">
        <v>53</v>
      </c>
      <c r="G301" s="22"/>
      <c r="H301" s="306"/>
      <c r="I301" s="136"/>
    </row>
    <row r="302" spans="1:9" s="1" customFormat="1" ht="60" x14ac:dyDescent="0.25">
      <c r="A302" s="124" t="s">
        <v>961</v>
      </c>
      <c r="B302" s="13" t="s">
        <v>281</v>
      </c>
      <c r="C302" s="150" t="s">
        <v>15</v>
      </c>
      <c r="D302" s="150" t="s">
        <v>18</v>
      </c>
      <c r="E302" s="16" t="s">
        <v>288</v>
      </c>
      <c r="F302" s="14" t="s">
        <v>54</v>
      </c>
      <c r="G302" s="22"/>
      <c r="I302" s="136"/>
    </row>
    <row r="303" spans="1:9" s="1" customFormat="1" ht="78.75" customHeight="1" x14ac:dyDescent="0.25">
      <c r="A303" s="124" t="s">
        <v>249</v>
      </c>
      <c r="B303" s="13" t="s">
        <v>281</v>
      </c>
      <c r="C303" s="150" t="s">
        <v>15</v>
      </c>
      <c r="D303" s="150" t="s">
        <v>18</v>
      </c>
      <c r="E303" s="16" t="s">
        <v>398</v>
      </c>
      <c r="F303" s="14" t="s">
        <v>52</v>
      </c>
      <c r="G303" s="22">
        <f>3593-228</f>
        <v>3365</v>
      </c>
      <c r="I303" s="136"/>
    </row>
    <row r="304" spans="1:9" s="1" customFormat="1" ht="60" x14ac:dyDescent="0.25">
      <c r="A304" s="124" t="s">
        <v>962</v>
      </c>
      <c r="B304" s="13" t="s">
        <v>281</v>
      </c>
      <c r="C304" s="150" t="s">
        <v>15</v>
      </c>
      <c r="D304" s="150" t="s">
        <v>18</v>
      </c>
      <c r="E304" s="16" t="s">
        <v>398</v>
      </c>
      <c r="F304" s="14" t="s">
        <v>53</v>
      </c>
      <c r="G304" s="22">
        <v>1564</v>
      </c>
      <c r="I304" s="136"/>
    </row>
    <row r="305" spans="1:9" s="1" customFormat="1" ht="78" customHeight="1" x14ac:dyDescent="0.25">
      <c r="A305" s="20" t="s">
        <v>942</v>
      </c>
      <c r="B305" s="13" t="s">
        <v>281</v>
      </c>
      <c r="C305" s="150" t="s">
        <v>15</v>
      </c>
      <c r="D305" s="150" t="s">
        <v>18</v>
      </c>
      <c r="E305" s="16" t="s">
        <v>461</v>
      </c>
      <c r="F305" s="14" t="s">
        <v>52</v>
      </c>
      <c r="G305" s="22"/>
    </row>
    <row r="306" spans="1:9" s="1" customFormat="1" ht="63" customHeight="1" x14ac:dyDescent="0.25">
      <c r="A306" s="20" t="s">
        <v>994</v>
      </c>
      <c r="B306" s="13" t="s">
        <v>281</v>
      </c>
      <c r="C306" s="150" t="s">
        <v>15</v>
      </c>
      <c r="D306" s="150" t="s">
        <v>18</v>
      </c>
      <c r="E306" s="16" t="s">
        <v>996</v>
      </c>
      <c r="F306" s="14" t="s">
        <v>52</v>
      </c>
      <c r="G306" s="22"/>
    </row>
    <row r="307" spans="1:9" s="1" customFormat="1" ht="75" x14ac:dyDescent="0.25">
      <c r="A307" s="124" t="s">
        <v>293</v>
      </c>
      <c r="B307" s="13" t="s">
        <v>281</v>
      </c>
      <c r="C307" s="150" t="s">
        <v>15</v>
      </c>
      <c r="D307" s="150" t="s">
        <v>18</v>
      </c>
      <c r="E307" s="16" t="s">
        <v>286</v>
      </c>
      <c r="F307" s="14" t="s">
        <v>52</v>
      </c>
      <c r="G307" s="22">
        <v>330</v>
      </c>
    </row>
    <row r="308" spans="1:9" s="1" customFormat="1" ht="75" x14ac:dyDescent="0.25">
      <c r="A308" s="124" t="s">
        <v>294</v>
      </c>
      <c r="B308" s="13" t="s">
        <v>281</v>
      </c>
      <c r="C308" s="150" t="s">
        <v>15</v>
      </c>
      <c r="D308" s="150" t="s">
        <v>18</v>
      </c>
      <c r="E308" s="16" t="s">
        <v>287</v>
      </c>
      <c r="F308" s="14" t="s">
        <v>52</v>
      </c>
      <c r="G308" s="416">
        <v>346.9</v>
      </c>
    </row>
    <row r="309" spans="1:9" s="1" customFormat="1" ht="45" x14ac:dyDescent="0.25">
      <c r="A309" s="124" t="s">
        <v>672</v>
      </c>
      <c r="B309" s="13" t="s">
        <v>281</v>
      </c>
      <c r="C309" s="150" t="s">
        <v>15</v>
      </c>
      <c r="D309" s="150" t="s">
        <v>18</v>
      </c>
      <c r="E309" s="16" t="s">
        <v>287</v>
      </c>
      <c r="F309" s="14" t="s">
        <v>53</v>
      </c>
      <c r="G309" s="22">
        <v>117.6</v>
      </c>
    </row>
    <row r="310" spans="1:9" s="1" customFormat="1" ht="75" x14ac:dyDescent="0.25">
      <c r="A310" s="321" t="s">
        <v>1013</v>
      </c>
      <c r="B310" s="13" t="s">
        <v>281</v>
      </c>
      <c r="C310" s="150" t="s">
        <v>15</v>
      </c>
      <c r="D310" s="150" t="s">
        <v>18</v>
      </c>
      <c r="E310" s="16" t="s">
        <v>1014</v>
      </c>
      <c r="F310" s="14" t="s">
        <v>52</v>
      </c>
      <c r="G310" s="22"/>
    </row>
    <row r="311" spans="1:9" s="1" customFormat="1" ht="60" x14ac:dyDescent="0.25">
      <c r="A311" s="124" t="s">
        <v>646</v>
      </c>
      <c r="B311" s="13" t="s">
        <v>281</v>
      </c>
      <c r="C311" s="150" t="s">
        <v>15</v>
      </c>
      <c r="D311" s="150" t="s">
        <v>18</v>
      </c>
      <c r="E311" s="16" t="s">
        <v>600</v>
      </c>
      <c r="F311" s="14" t="s">
        <v>52</v>
      </c>
      <c r="G311" s="416">
        <v>36928.1</v>
      </c>
    </row>
    <row r="312" spans="1:9" s="1" customFormat="1" ht="45" x14ac:dyDescent="0.25">
      <c r="A312" s="124" t="s">
        <v>647</v>
      </c>
      <c r="B312" s="13" t="s">
        <v>281</v>
      </c>
      <c r="C312" s="150" t="s">
        <v>15</v>
      </c>
      <c r="D312" s="150" t="s">
        <v>18</v>
      </c>
      <c r="E312" s="16" t="s">
        <v>600</v>
      </c>
      <c r="F312" s="14" t="s">
        <v>53</v>
      </c>
      <c r="G312" s="22">
        <v>16230</v>
      </c>
      <c r="I312" s="136"/>
    </row>
    <row r="313" spans="1:9" s="1" customFormat="1" ht="30" x14ac:dyDescent="0.25">
      <c r="A313" s="124" t="s">
        <v>602</v>
      </c>
      <c r="B313" s="13" t="s">
        <v>281</v>
      </c>
      <c r="C313" s="150" t="s">
        <v>15</v>
      </c>
      <c r="D313" s="150" t="s">
        <v>18</v>
      </c>
      <c r="E313" s="16" t="s">
        <v>600</v>
      </c>
      <c r="F313" s="14" t="s">
        <v>54</v>
      </c>
      <c r="G313" s="22"/>
      <c r="I313" s="136"/>
    </row>
    <row r="314" spans="1:9" s="2" customFormat="1" x14ac:dyDescent="0.25">
      <c r="A314" s="123" t="s">
        <v>295</v>
      </c>
      <c r="B314" s="62" t="s">
        <v>281</v>
      </c>
      <c r="C314" s="149" t="s">
        <v>15</v>
      </c>
      <c r="D314" s="149" t="s">
        <v>28</v>
      </c>
      <c r="E314" s="46"/>
      <c r="F314" s="9"/>
      <c r="G314" s="156">
        <f t="shared" ref="G314:G315" si="11">G315</f>
        <v>76</v>
      </c>
    </row>
    <row r="315" spans="1:9" s="1" customFormat="1" ht="29.25" x14ac:dyDescent="0.25">
      <c r="A315" s="123" t="s">
        <v>425</v>
      </c>
      <c r="B315" s="62" t="s">
        <v>281</v>
      </c>
      <c r="C315" s="149" t="s">
        <v>15</v>
      </c>
      <c r="D315" s="149" t="s">
        <v>28</v>
      </c>
      <c r="E315" s="46" t="s">
        <v>268</v>
      </c>
      <c r="F315" s="9"/>
      <c r="G315" s="156">
        <f t="shared" si="11"/>
        <v>76</v>
      </c>
    </row>
    <row r="316" spans="1:9" s="1" customFormat="1" ht="30" x14ac:dyDescent="0.25">
      <c r="A316" s="124" t="s">
        <v>256</v>
      </c>
      <c r="B316" s="13" t="s">
        <v>281</v>
      </c>
      <c r="C316" s="150" t="s">
        <v>15</v>
      </c>
      <c r="D316" s="150" t="s">
        <v>28</v>
      </c>
      <c r="E316" s="16" t="s">
        <v>252</v>
      </c>
      <c r="F316" s="14"/>
      <c r="G316" s="22">
        <f>G317</f>
        <v>76</v>
      </c>
    </row>
    <row r="317" spans="1:9" s="1" customFormat="1" ht="60" x14ac:dyDescent="0.25">
      <c r="A317" s="124" t="s">
        <v>414</v>
      </c>
      <c r="B317" s="13" t="s">
        <v>281</v>
      </c>
      <c r="C317" s="150" t="s">
        <v>15</v>
      </c>
      <c r="D317" s="150" t="s">
        <v>28</v>
      </c>
      <c r="E317" s="16" t="s">
        <v>289</v>
      </c>
      <c r="F317" s="14" t="s">
        <v>53</v>
      </c>
      <c r="G317" s="22">
        <v>76</v>
      </c>
    </row>
    <row r="318" spans="1:9" s="1" customFormat="1" x14ac:dyDescent="0.25">
      <c r="A318" s="405" t="s">
        <v>19</v>
      </c>
      <c r="B318" s="406" t="s">
        <v>281</v>
      </c>
      <c r="C318" s="407" t="s">
        <v>15</v>
      </c>
      <c r="D318" s="407" t="s">
        <v>20</v>
      </c>
      <c r="E318" s="408"/>
      <c r="F318" s="409"/>
      <c r="G318" s="410">
        <f>G319</f>
        <v>0</v>
      </c>
    </row>
    <row r="319" spans="1:9" s="1" customFormat="1" x14ac:dyDescent="0.25">
      <c r="A319" s="405" t="s">
        <v>911</v>
      </c>
      <c r="B319" s="406" t="s">
        <v>281</v>
      </c>
      <c r="C319" s="407" t="s">
        <v>15</v>
      </c>
      <c r="D319" s="407" t="s">
        <v>20</v>
      </c>
      <c r="E319" s="408" t="s">
        <v>386</v>
      </c>
      <c r="F319" s="409"/>
      <c r="G319" s="410">
        <f>G320</f>
        <v>0</v>
      </c>
    </row>
    <row r="320" spans="1:9" s="1" customFormat="1" ht="30" x14ac:dyDescent="0.25">
      <c r="A320" s="411" t="s">
        <v>879</v>
      </c>
      <c r="B320" s="412" t="s">
        <v>281</v>
      </c>
      <c r="C320" s="413" t="s">
        <v>15</v>
      </c>
      <c r="D320" s="413" t="s">
        <v>20</v>
      </c>
      <c r="E320" s="414" t="s">
        <v>880</v>
      </c>
      <c r="F320" s="415"/>
      <c r="G320" s="416">
        <f>G321</f>
        <v>0</v>
      </c>
    </row>
    <row r="321" spans="1:10" s="1" customFormat="1" ht="33" customHeight="1" x14ac:dyDescent="0.25">
      <c r="A321" s="411" t="s">
        <v>1417</v>
      </c>
      <c r="B321" s="412" t="s">
        <v>281</v>
      </c>
      <c r="C321" s="413" t="s">
        <v>15</v>
      </c>
      <c r="D321" s="413" t="s">
        <v>20</v>
      </c>
      <c r="E321" s="414" t="s">
        <v>876</v>
      </c>
      <c r="F321" s="415" t="s">
        <v>53</v>
      </c>
      <c r="G321" s="416"/>
    </row>
    <row r="322" spans="1:10" s="2" customFormat="1" x14ac:dyDescent="0.25">
      <c r="A322" s="123" t="s">
        <v>22</v>
      </c>
      <c r="B322" s="62" t="s">
        <v>281</v>
      </c>
      <c r="C322" s="149" t="s">
        <v>15</v>
      </c>
      <c r="D322" s="149" t="s">
        <v>12</v>
      </c>
      <c r="E322" s="46"/>
      <c r="F322" s="9"/>
      <c r="G322" s="156">
        <f>G323</f>
        <v>300</v>
      </c>
    </row>
    <row r="323" spans="1:10" s="1" customFormat="1" ht="29.25" x14ac:dyDescent="0.25">
      <c r="A323" s="123" t="s">
        <v>425</v>
      </c>
      <c r="B323" s="62" t="s">
        <v>281</v>
      </c>
      <c r="C323" s="149" t="s">
        <v>15</v>
      </c>
      <c r="D323" s="149" t="s">
        <v>12</v>
      </c>
      <c r="E323" s="46" t="s">
        <v>251</v>
      </c>
      <c r="F323" s="9"/>
      <c r="G323" s="156">
        <f>G324</f>
        <v>300</v>
      </c>
    </row>
    <row r="324" spans="1:10" s="1" customFormat="1" ht="30" x14ac:dyDescent="0.25">
      <c r="A324" s="124" t="s">
        <v>256</v>
      </c>
      <c r="B324" s="13" t="s">
        <v>281</v>
      </c>
      <c r="C324" s="150" t="s">
        <v>15</v>
      </c>
      <c r="D324" s="150" t="s">
        <v>12</v>
      </c>
      <c r="E324" s="16" t="s">
        <v>252</v>
      </c>
      <c r="F324" s="14"/>
      <c r="G324" s="22">
        <f>G325+G327+G326</f>
        <v>300</v>
      </c>
    </row>
    <row r="325" spans="1:10" s="1" customFormat="1" ht="30" x14ac:dyDescent="0.25">
      <c r="A325" s="124" t="s">
        <v>296</v>
      </c>
      <c r="B325" s="13" t="s">
        <v>281</v>
      </c>
      <c r="C325" s="150" t="s">
        <v>15</v>
      </c>
      <c r="D325" s="150" t="s">
        <v>12</v>
      </c>
      <c r="E325" s="16" t="s">
        <v>290</v>
      </c>
      <c r="F325" s="14" t="s">
        <v>55</v>
      </c>
      <c r="G325" s="22">
        <v>300</v>
      </c>
    </row>
    <row r="326" spans="1:10" s="1" customFormat="1" ht="30" x14ac:dyDescent="0.25">
      <c r="A326" s="124" t="s">
        <v>1002</v>
      </c>
      <c r="B326" s="13" t="s">
        <v>281</v>
      </c>
      <c r="C326" s="150" t="s">
        <v>15</v>
      </c>
      <c r="D326" s="150" t="s">
        <v>12</v>
      </c>
      <c r="E326" s="16" t="s">
        <v>396</v>
      </c>
      <c r="F326" s="14" t="s">
        <v>55</v>
      </c>
      <c r="G326" s="22"/>
    </row>
    <row r="327" spans="1:10" s="1" customFormat="1" ht="30" x14ac:dyDescent="0.25">
      <c r="A327" s="124" t="s">
        <v>397</v>
      </c>
      <c r="B327" s="13" t="s">
        <v>281</v>
      </c>
      <c r="C327" s="150" t="s">
        <v>15</v>
      </c>
      <c r="D327" s="150" t="s">
        <v>12</v>
      </c>
      <c r="E327" s="404" t="s">
        <v>396</v>
      </c>
      <c r="F327" s="14" t="s">
        <v>54</v>
      </c>
      <c r="G327" s="22"/>
    </row>
    <row r="328" spans="1:10" s="2" customFormat="1" x14ac:dyDescent="0.25">
      <c r="A328" s="123" t="s">
        <v>23</v>
      </c>
      <c r="B328" s="62" t="s">
        <v>281</v>
      </c>
      <c r="C328" s="149" t="s">
        <v>17</v>
      </c>
      <c r="D328" s="149"/>
      <c r="E328" s="46"/>
      <c r="F328" s="9"/>
      <c r="G328" s="156">
        <f>G329+G334+G339</f>
        <v>18527.7</v>
      </c>
    </row>
    <row r="329" spans="1:10" s="2" customFormat="1" x14ac:dyDescent="0.25">
      <c r="A329" s="123" t="s">
        <v>6</v>
      </c>
      <c r="B329" s="62" t="s">
        <v>281</v>
      </c>
      <c r="C329" s="149" t="s">
        <v>17</v>
      </c>
      <c r="D329" s="149" t="s">
        <v>18</v>
      </c>
      <c r="E329" s="46"/>
      <c r="F329" s="9"/>
      <c r="G329" s="156">
        <f>G330</f>
        <v>5970.6</v>
      </c>
    </row>
    <row r="330" spans="1:10" s="1" customFormat="1" ht="29.25" x14ac:dyDescent="0.25">
      <c r="A330" s="123" t="s">
        <v>167</v>
      </c>
      <c r="B330" s="62" t="s">
        <v>281</v>
      </c>
      <c r="C330" s="149" t="s">
        <v>17</v>
      </c>
      <c r="D330" s="149" t="s">
        <v>18</v>
      </c>
      <c r="E330" s="46" t="s">
        <v>165</v>
      </c>
      <c r="F330" s="9"/>
      <c r="G330" s="156">
        <f>G331</f>
        <v>5970.6</v>
      </c>
    </row>
    <row r="331" spans="1:10" s="1" customFormat="1" ht="30" x14ac:dyDescent="0.25">
      <c r="A331" s="124" t="s">
        <v>168</v>
      </c>
      <c r="B331" s="13" t="s">
        <v>281</v>
      </c>
      <c r="C331" s="150" t="s">
        <v>17</v>
      </c>
      <c r="D331" s="150" t="s">
        <v>18</v>
      </c>
      <c r="E331" s="16" t="s">
        <v>166</v>
      </c>
      <c r="F331" s="14"/>
      <c r="G331" s="22">
        <f>G333+G332</f>
        <v>5970.6</v>
      </c>
    </row>
    <row r="332" spans="1:10" s="1" customFormat="1" ht="60" customHeight="1" x14ac:dyDescent="0.25">
      <c r="A332" s="124" t="s">
        <v>994</v>
      </c>
      <c r="B332" s="13" t="s">
        <v>281</v>
      </c>
      <c r="C332" s="150" t="s">
        <v>17</v>
      </c>
      <c r="D332" s="150" t="s">
        <v>18</v>
      </c>
      <c r="E332" s="16" t="s">
        <v>996</v>
      </c>
      <c r="F332" s="14" t="s">
        <v>52</v>
      </c>
      <c r="G332" s="22"/>
    </row>
    <row r="333" spans="1:10" s="1" customFormat="1" ht="62.25" customHeight="1" x14ac:dyDescent="0.25">
      <c r="A333" s="124" t="s">
        <v>805</v>
      </c>
      <c r="B333" s="13" t="s">
        <v>281</v>
      </c>
      <c r="C333" s="150" t="s">
        <v>17</v>
      </c>
      <c r="D333" s="150" t="s">
        <v>18</v>
      </c>
      <c r="E333" s="16" t="s">
        <v>297</v>
      </c>
      <c r="F333" s="14" t="s">
        <v>52</v>
      </c>
      <c r="G333" s="22">
        <v>5970.6</v>
      </c>
      <c r="H333" s="454" t="s">
        <v>1413</v>
      </c>
      <c r="I333" s="1" t="s">
        <v>1405</v>
      </c>
      <c r="J333" s="1">
        <v>261.8</v>
      </c>
    </row>
    <row r="334" spans="1:10" s="2" customFormat="1" x14ac:dyDescent="0.25">
      <c r="A334" s="123" t="s">
        <v>806</v>
      </c>
      <c r="B334" s="62" t="s">
        <v>281</v>
      </c>
      <c r="C334" s="149" t="s">
        <v>17</v>
      </c>
      <c r="D334" s="149" t="s">
        <v>35</v>
      </c>
      <c r="E334" s="46"/>
      <c r="F334" s="9"/>
      <c r="G334" s="156">
        <f>G335</f>
        <v>10882.2</v>
      </c>
    </row>
    <row r="335" spans="1:10" s="1" customFormat="1" ht="29.25" x14ac:dyDescent="0.25">
      <c r="A335" s="123" t="s">
        <v>167</v>
      </c>
      <c r="B335" s="62" t="s">
        <v>281</v>
      </c>
      <c r="C335" s="149" t="s">
        <v>17</v>
      </c>
      <c r="D335" s="149" t="s">
        <v>35</v>
      </c>
      <c r="E335" s="46" t="s">
        <v>165</v>
      </c>
      <c r="F335" s="9"/>
      <c r="G335" s="156">
        <f>G336</f>
        <v>10882.2</v>
      </c>
    </row>
    <row r="336" spans="1:10" s="1" customFormat="1" ht="30" x14ac:dyDescent="0.25">
      <c r="A336" s="124" t="s">
        <v>168</v>
      </c>
      <c r="B336" s="13" t="s">
        <v>281</v>
      </c>
      <c r="C336" s="150" t="s">
        <v>17</v>
      </c>
      <c r="D336" s="150" t="s">
        <v>35</v>
      </c>
      <c r="E336" s="16" t="s">
        <v>166</v>
      </c>
      <c r="F336" s="14"/>
      <c r="G336" s="22">
        <f>G337+G338</f>
        <v>10882.2</v>
      </c>
    </row>
    <row r="337" spans="1:9" s="1" customFormat="1" ht="90" x14ac:dyDescent="0.25">
      <c r="A337" s="124" t="s">
        <v>536</v>
      </c>
      <c r="B337" s="13" t="s">
        <v>281</v>
      </c>
      <c r="C337" s="150" t="s">
        <v>17</v>
      </c>
      <c r="D337" s="150" t="s">
        <v>35</v>
      </c>
      <c r="E337" s="16" t="s">
        <v>496</v>
      </c>
      <c r="F337" s="14" t="s">
        <v>52</v>
      </c>
      <c r="G337" s="416">
        <v>10654.2</v>
      </c>
    </row>
    <row r="338" spans="1:9" s="1" customFormat="1" ht="78" customHeight="1" x14ac:dyDescent="0.25">
      <c r="A338" s="124" t="s">
        <v>393</v>
      </c>
      <c r="B338" s="13" t="s">
        <v>281</v>
      </c>
      <c r="C338" s="150" t="s">
        <v>17</v>
      </c>
      <c r="D338" s="150" t="s">
        <v>35</v>
      </c>
      <c r="E338" s="16" t="s">
        <v>398</v>
      </c>
      <c r="F338" s="14" t="s">
        <v>52</v>
      </c>
      <c r="G338" s="22">
        <v>228</v>
      </c>
    </row>
    <row r="339" spans="1:9" s="1" customFormat="1" ht="36" customHeight="1" x14ac:dyDescent="0.25">
      <c r="A339" s="123" t="s">
        <v>807</v>
      </c>
      <c r="B339" s="62" t="s">
        <v>281</v>
      </c>
      <c r="C339" s="149" t="s">
        <v>17</v>
      </c>
      <c r="D339" s="149" t="s">
        <v>24</v>
      </c>
      <c r="E339" s="46"/>
      <c r="F339" s="9"/>
      <c r="G339" s="156">
        <f>G340</f>
        <v>1674.9</v>
      </c>
    </row>
    <row r="340" spans="1:9" s="1" customFormat="1" ht="31.5" customHeight="1" x14ac:dyDescent="0.25">
      <c r="A340" s="123" t="s">
        <v>905</v>
      </c>
      <c r="B340" s="62" t="s">
        <v>281</v>
      </c>
      <c r="C340" s="149" t="s">
        <v>17</v>
      </c>
      <c r="D340" s="149" t="s">
        <v>24</v>
      </c>
      <c r="E340" s="46" t="s">
        <v>26</v>
      </c>
      <c r="F340" s="9"/>
      <c r="G340" s="156">
        <f>G341</f>
        <v>1674.9</v>
      </c>
    </row>
    <row r="341" spans="1:9" s="1" customFormat="1" ht="34.5" customHeight="1" x14ac:dyDescent="0.25">
      <c r="A341" s="124" t="s">
        <v>1209</v>
      </c>
      <c r="B341" s="13" t="s">
        <v>281</v>
      </c>
      <c r="C341" s="150" t="s">
        <v>17</v>
      </c>
      <c r="D341" s="150" t="s">
        <v>24</v>
      </c>
      <c r="E341" s="16" t="s">
        <v>1208</v>
      </c>
      <c r="F341" s="14"/>
      <c r="G341" s="22">
        <f>G342</f>
        <v>1674.9</v>
      </c>
    </row>
    <row r="342" spans="1:9" s="1" customFormat="1" ht="27" customHeight="1" x14ac:dyDescent="0.25">
      <c r="A342" s="124" t="s">
        <v>1212</v>
      </c>
      <c r="B342" s="13" t="s">
        <v>281</v>
      </c>
      <c r="C342" s="150" t="s">
        <v>17</v>
      </c>
      <c r="D342" s="150" t="s">
        <v>24</v>
      </c>
      <c r="E342" s="16" t="s">
        <v>1211</v>
      </c>
      <c r="F342" s="14"/>
      <c r="G342" s="22">
        <f>G343+G344</f>
        <v>1674.9</v>
      </c>
    </row>
    <row r="343" spans="1:9" s="1" customFormat="1" ht="48.75" customHeight="1" x14ac:dyDescent="0.25">
      <c r="A343" s="124" t="s">
        <v>1213</v>
      </c>
      <c r="B343" s="13" t="s">
        <v>281</v>
      </c>
      <c r="C343" s="150" t="s">
        <v>17</v>
      </c>
      <c r="D343" s="150" t="s">
        <v>24</v>
      </c>
      <c r="E343" s="16" t="s">
        <v>1210</v>
      </c>
      <c r="F343" s="14" t="s">
        <v>53</v>
      </c>
      <c r="G343" s="22">
        <v>744</v>
      </c>
    </row>
    <row r="344" spans="1:9" s="1" customFormat="1" ht="35.25" customHeight="1" x14ac:dyDescent="0.25">
      <c r="A344" s="124" t="s">
        <v>463</v>
      </c>
      <c r="B344" s="13" t="s">
        <v>281</v>
      </c>
      <c r="C344" s="150" t="s">
        <v>17</v>
      </c>
      <c r="D344" s="150" t="s">
        <v>24</v>
      </c>
      <c r="E344" s="16" t="s">
        <v>1022</v>
      </c>
      <c r="F344" s="14" t="s">
        <v>53</v>
      </c>
      <c r="G344" s="471">
        <v>930.9</v>
      </c>
    </row>
    <row r="345" spans="1:9" s="2" customFormat="1" x14ac:dyDescent="0.25">
      <c r="A345" s="123" t="s">
        <v>25</v>
      </c>
      <c r="B345" s="62" t="s">
        <v>281</v>
      </c>
      <c r="C345" s="149" t="s">
        <v>18</v>
      </c>
      <c r="D345" s="149"/>
      <c r="E345" s="46"/>
      <c r="F345" s="9"/>
      <c r="G345" s="156">
        <f>G346+G353+G365</f>
        <v>691599.2</v>
      </c>
      <c r="I345" s="132"/>
    </row>
    <row r="346" spans="1:9" s="2" customFormat="1" x14ac:dyDescent="0.25">
      <c r="A346" s="123" t="s">
        <v>63</v>
      </c>
      <c r="B346" s="62" t="s">
        <v>281</v>
      </c>
      <c r="C346" s="149" t="s">
        <v>18</v>
      </c>
      <c r="D346" s="149" t="s">
        <v>28</v>
      </c>
      <c r="E346" s="46"/>
      <c r="F346" s="9"/>
      <c r="G346" s="156">
        <f t="shared" ref="G346" si="12">G347</f>
        <v>13541.5</v>
      </c>
    </row>
    <row r="347" spans="1:9" s="1" customFormat="1" ht="29.25" x14ac:dyDescent="0.25">
      <c r="A347" s="123" t="s">
        <v>894</v>
      </c>
      <c r="B347" s="62" t="s">
        <v>281</v>
      </c>
      <c r="C347" s="149" t="s">
        <v>18</v>
      </c>
      <c r="D347" s="149" t="s">
        <v>28</v>
      </c>
      <c r="E347" s="46" t="s">
        <v>20</v>
      </c>
      <c r="F347" s="9"/>
      <c r="G347" s="156">
        <f>G348</f>
        <v>13541.5</v>
      </c>
    </row>
    <row r="348" spans="1:9" s="1" customFormat="1" x14ac:dyDescent="0.25">
      <c r="A348" s="124" t="s">
        <v>267</v>
      </c>
      <c r="B348" s="13" t="s">
        <v>281</v>
      </c>
      <c r="C348" s="150" t="s">
        <v>18</v>
      </c>
      <c r="D348" s="150" t="s">
        <v>28</v>
      </c>
      <c r="E348" s="16" t="s">
        <v>262</v>
      </c>
      <c r="F348" s="14"/>
      <c r="G348" s="22">
        <f>G349</f>
        <v>13541.5</v>
      </c>
    </row>
    <row r="349" spans="1:9" s="1" customFormat="1" ht="30" x14ac:dyDescent="0.25">
      <c r="A349" s="124" t="s">
        <v>471</v>
      </c>
      <c r="B349" s="13" t="s">
        <v>281</v>
      </c>
      <c r="C349" s="150" t="s">
        <v>18</v>
      </c>
      <c r="D349" s="150" t="s">
        <v>28</v>
      </c>
      <c r="E349" s="16" t="s">
        <v>662</v>
      </c>
      <c r="F349" s="14"/>
      <c r="G349" s="22">
        <f>G351+G352+G350</f>
        <v>13541.5</v>
      </c>
    </row>
    <row r="350" spans="1:9" s="1" customFormat="1" ht="30.75" x14ac:dyDescent="0.3">
      <c r="A350" s="124" t="s">
        <v>976</v>
      </c>
      <c r="B350" s="13" t="s">
        <v>281</v>
      </c>
      <c r="C350" s="150" t="s">
        <v>18</v>
      </c>
      <c r="D350" s="150" t="s">
        <v>28</v>
      </c>
      <c r="E350" s="16" t="s">
        <v>975</v>
      </c>
      <c r="F350" s="14" t="s">
        <v>53</v>
      </c>
      <c r="G350" s="22"/>
      <c r="H350" s="306"/>
    </row>
    <row r="351" spans="1:9" s="1" customFormat="1" ht="30" x14ac:dyDescent="0.25">
      <c r="A351" s="284" t="s">
        <v>808</v>
      </c>
      <c r="B351" s="13" t="s">
        <v>281</v>
      </c>
      <c r="C351" s="150" t="s">
        <v>18</v>
      </c>
      <c r="D351" s="150" t="s">
        <v>28</v>
      </c>
      <c r="E351" s="16" t="s">
        <v>265</v>
      </c>
      <c r="F351" s="14" t="s">
        <v>54</v>
      </c>
      <c r="G351" s="22">
        <v>13473.7</v>
      </c>
    </row>
    <row r="352" spans="1:9" s="1" customFormat="1" ht="45" x14ac:dyDescent="0.25">
      <c r="A352" s="124" t="s">
        <v>809</v>
      </c>
      <c r="B352" s="13" t="s">
        <v>281</v>
      </c>
      <c r="C352" s="150" t="s">
        <v>18</v>
      </c>
      <c r="D352" s="150" t="s">
        <v>28</v>
      </c>
      <c r="E352" s="16" t="s">
        <v>796</v>
      </c>
      <c r="F352" s="14" t="s">
        <v>54</v>
      </c>
      <c r="G352" s="22">
        <v>67.8</v>
      </c>
    </row>
    <row r="353" spans="1:9" s="2" customFormat="1" x14ac:dyDescent="0.25">
      <c r="A353" s="123" t="s">
        <v>9</v>
      </c>
      <c r="B353" s="62" t="s">
        <v>281</v>
      </c>
      <c r="C353" s="149" t="s">
        <v>18</v>
      </c>
      <c r="D353" s="149" t="s">
        <v>35</v>
      </c>
      <c r="E353" s="46"/>
      <c r="F353" s="9"/>
      <c r="G353" s="156">
        <f>G359+G354</f>
        <v>433981.5</v>
      </c>
    </row>
    <row r="354" spans="1:9" s="2" customFormat="1" ht="29.25" x14ac:dyDescent="0.25">
      <c r="A354" s="123" t="s">
        <v>895</v>
      </c>
      <c r="B354" s="62" t="s">
        <v>281</v>
      </c>
      <c r="C354" s="149" t="s">
        <v>18</v>
      </c>
      <c r="D354" s="149" t="s">
        <v>35</v>
      </c>
      <c r="E354" s="46" t="s">
        <v>17</v>
      </c>
      <c r="F354" s="9"/>
      <c r="G354" s="156">
        <f>G355</f>
        <v>288329.8</v>
      </c>
    </row>
    <row r="355" spans="1:9" s="2" customFormat="1" x14ac:dyDescent="0.25">
      <c r="A355" s="124" t="s">
        <v>673</v>
      </c>
      <c r="B355" s="13" t="s">
        <v>281</v>
      </c>
      <c r="C355" s="150" t="s">
        <v>18</v>
      </c>
      <c r="D355" s="150" t="s">
        <v>35</v>
      </c>
      <c r="E355" s="16" t="s">
        <v>302</v>
      </c>
      <c r="F355" s="14"/>
      <c r="G355" s="22">
        <f>G356</f>
        <v>288329.8</v>
      </c>
    </row>
    <row r="356" spans="1:9" s="2" customFormat="1" ht="30" x14ac:dyDescent="0.25">
      <c r="A356" s="124" t="s">
        <v>312</v>
      </c>
      <c r="B356" s="13" t="s">
        <v>281</v>
      </c>
      <c r="C356" s="150" t="s">
        <v>18</v>
      </c>
      <c r="D356" s="150" t="s">
        <v>35</v>
      </c>
      <c r="E356" s="16" t="s">
        <v>303</v>
      </c>
      <c r="F356" s="14"/>
      <c r="G356" s="22">
        <f>G357+G358</f>
        <v>288329.8</v>
      </c>
    </row>
    <row r="357" spans="1:9" s="2" customFormat="1" ht="30" x14ac:dyDescent="0.25">
      <c r="A357" s="411" t="s">
        <v>415</v>
      </c>
      <c r="B357" s="412" t="s">
        <v>281</v>
      </c>
      <c r="C357" s="413" t="s">
        <v>18</v>
      </c>
      <c r="D357" s="413" t="s">
        <v>35</v>
      </c>
      <c r="E357" s="414" t="s">
        <v>304</v>
      </c>
      <c r="F357" s="415" t="s">
        <v>53</v>
      </c>
      <c r="G357" s="416">
        <v>80931</v>
      </c>
      <c r="H357" s="393" t="s">
        <v>1414</v>
      </c>
      <c r="I357" s="2" t="s">
        <v>1420</v>
      </c>
    </row>
    <row r="358" spans="1:9" s="2" customFormat="1" ht="36" customHeight="1" x14ac:dyDescent="0.25">
      <c r="A358" s="411" t="s">
        <v>1419</v>
      </c>
      <c r="B358" s="412" t="s">
        <v>281</v>
      </c>
      <c r="C358" s="413" t="s">
        <v>18</v>
      </c>
      <c r="D358" s="413" t="s">
        <v>35</v>
      </c>
      <c r="E358" s="414" t="s">
        <v>1418</v>
      </c>
      <c r="F358" s="415" t="s">
        <v>53</v>
      </c>
      <c r="G358" s="416">
        <v>207398.8</v>
      </c>
      <c r="H358" s="393" t="s">
        <v>1428</v>
      </c>
      <c r="I358" s="2" t="s">
        <v>1421</v>
      </c>
    </row>
    <row r="359" spans="1:9" s="2" customFormat="1" ht="43.5" x14ac:dyDescent="0.25">
      <c r="A359" s="123" t="s">
        <v>896</v>
      </c>
      <c r="B359" s="62" t="s">
        <v>281</v>
      </c>
      <c r="C359" s="149" t="s">
        <v>18</v>
      </c>
      <c r="D359" s="149" t="s">
        <v>35</v>
      </c>
      <c r="E359" s="46" t="s">
        <v>18</v>
      </c>
      <c r="F359" s="9"/>
      <c r="G359" s="156">
        <f>G360</f>
        <v>145651.70000000001</v>
      </c>
      <c r="I359" s="2" t="s">
        <v>1422</v>
      </c>
    </row>
    <row r="360" spans="1:9" s="1" customFormat="1" ht="36.75" customHeight="1" x14ac:dyDescent="0.25">
      <c r="A360" s="124" t="s">
        <v>313</v>
      </c>
      <c r="B360" s="13" t="s">
        <v>281</v>
      </c>
      <c r="C360" s="150" t="s">
        <v>18</v>
      </c>
      <c r="D360" s="150" t="s">
        <v>35</v>
      </c>
      <c r="E360" s="16" t="s">
        <v>305</v>
      </c>
      <c r="F360" s="14"/>
      <c r="G360" s="22">
        <f>G361+G363</f>
        <v>145651.70000000001</v>
      </c>
    </row>
    <row r="361" spans="1:9" s="1" customFormat="1" ht="30" x14ac:dyDescent="0.25">
      <c r="A361" s="124" t="s">
        <v>314</v>
      </c>
      <c r="B361" s="13" t="s">
        <v>281</v>
      </c>
      <c r="C361" s="150" t="s">
        <v>18</v>
      </c>
      <c r="D361" s="150" t="s">
        <v>35</v>
      </c>
      <c r="E361" s="16" t="s">
        <v>306</v>
      </c>
      <c r="F361" s="14"/>
      <c r="G361" s="22">
        <f>G362</f>
        <v>127470</v>
      </c>
      <c r="I361" s="1" t="s">
        <v>1423</v>
      </c>
    </row>
    <row r="362" spans="1:9" s="1" customFormat="1" ht="46.5" customHeight="1" x14ac:dyDescent="0.25">
      <c r="A362" s="124" t="s">
        <v>421</v>
      </c>
      <c r="B362" s="13" t="s">
        <v>281</v>
      </c>
      <c r="C362" s="150" t="s">
        <v>18</v>
      </c>
      <c r="D362" s="150" t="s">
        <v>35</v>
      </c>
      <c r="E362" s="16" t="s">
        <v>307</v>
      </c>
      <c r="F362" s="14" t="s">
        <v>53</v>
      </c>
      <c r="G362" s="22">
        <f>120000+23700-16230</f>
        <v>127470</v>
      </c>
      <c r="H362" s="368"/>
      <c r="I362" s="1" t="s">
        <v>1424</v>
      </c>
    </row>
    <row r="363" spans="1:9" s="1" customFormat="1" ht="30" x14ac:dyDescent="0.25">
      <c r="A363" s="124" t="s">
        <v>315</v>
      </c>
      <c r="B363" s="13" t="s">
        <v>281</v>
      </c>
      <c r="C363" s="150" t="s">
        <v>18</v>
      </c>
      <c r="D363" s="150" t="s">
        <v>35</v>
      </c>
      <c r="E363" s="16" t="s">
        <v>308</v>
      </c>
      <c r="F363" s="14"/>
      <c r="G363" s="22">
        <f>G364</f>
        <v>18181.7</v>
      </c>
    </row>
    <row r="364" spans="1:9" s="1" customFormat="1" ht="45" x14ac:dyDescent="0.25">
      <c r="A364" s="124" t="s">
        <v>421</v>
      </c>
      <c r="B364" s="13" t="s">
        <v>281</v>
      </c>
      <c r="C364" s="150" t="s">
        <v>18</v>
      </c>
      <c r="D364" s="150" t="s">
        <v>35</v>
      </c>
      <c r="E364" s="16" t="s">
        <v>309</v>
      </c>
      <c r="F364" s="14" t="s">
        <v>53</v>
      </c>
      <c r="G364" s="22">
        <v>18181.7</v>
      </c>
      <c r="H364" s="1" t="s">
        <v>1427</v>
      </c>
      <c r="I364" s="1" t="s">
        <v>1425</v>
      </c>
    </row>
    <row r="365" spans="1:9" s="2" customFormat="1" x14ac:dyDescent="0.25">
      <c r="A365" s="123" t="s">
        <v>41</v>
      </c>
      <c r="B365" s="62" t="s">
        <v>281</v>
      </c>
      <c r="C365" s="149" t="s">
        <v>18</v>
      </c>
      <c r="D365" s="149" t="s">
        <v>44</v>
      </c>
      <c r="E365" s="46"/>
      <c r="F365" s="9"/>
      <c r="G365" s="156">
        <f>G366+G372</f>
        <v>244076.2</v>
      </c>
      <c r="I365" s="2" t="s">
        <v>1426</v>
      </c>
    </row>
    <row r="366" spans="1:9" s="1" customFormat="1" ht="29.25" x14ac:dyDescent="0.25">
      <c r="A366" s="123" t="s">
        <v>895</v>
      </c>
      <c r="B366" s="62" t="s">
        <v>281</v>
      </c>
      <c r="C366" s="149" t="s">
        <v>18</v>
      </c>
      <c r="D366" s="149" t="s">
        <v>44</v>
      </c>
      <c r="E366" s="46" t="s">
        <v>17</v>
      </c>
      <c r="F366" s="9"/>
      <c r="G366" s="156">
        <f>G367</f>
        <v>200</v>
      </c>
    </row>
    <row r="367" spans="1:9" s="1" customFormat="1" ht="30" x14ac:dyDescent="0.25">
      <c r="A367" s="124" t="s">
        <v>465</v>
      </c>
      <c r="B367" s="13" t="s">
        <v>281</v>
      </c>
      <c r="C367" s="150" t="s">
        <v>18</v>
      </c>
      <c r="D367" s="150" t="s">
        <v>44</v>
      </c>
      <c r="E367" s="16" t="s">
        <v>316</v>
      </c>
      <c r="F367" s="14"/>
      <c r="G367" s="22">
        <f>G368+G370</f>
        <v>200</v>
      </c>
    </row>
    <row r="368" spans="1:9" s="1" customFormat="1" x14ac:dyDescent="0.25">
      <c r="A368" s="124" t="s">
        <v>327</v>
      </c>
      <c r="B368" s="13" t="s">
        <v>281</v>
      </c>
      <c r="C368" s="150" t="s">
        <v>18</v>
      </c>
      <c r="D368" s="150" t="s">
        <v>44</v>
      </c>
      <c r="E368" s="16" t="s">
        <v>317</v>
      </c>
      <c r="F368" s="14"/>
      <c r="G368" s="22">
        <f>G369</f>
        <v>100</v>
      </c>
    </row>
    <row r="369" spans="1:7" s="1" customFormat="1" ht="45" x14ac:dyDescent="0.25">
      <c r="A369" s="124" t="s">
        <v>1217</v>
      </c>
      <c r="B369" s="13" t="s">
        <v>281</v>
      </c>
      <c r="C369" s="150" t="s">
        <v>18</v>
      </c>
      <c r="D369" s="150" t="s">
        <v>44</v>
      </c>
      <c r="E369" s="16" t="s">
        <v>318</v>
      </c>
      <c r="F369" s="14" t="s">
        <v>54</v>
      </c>
      <c r="G369" s="22">
        <v>100</v>
      </c>
    </row>
    <row r="370" spans="1:7" s="1" customFormat="1" ht="30" x14ac:dyDescent="0.25">
      <c r="A370" s="124" t="s">
        <v>329</v>
      </c>
      <c r="B370" s="13" t="s">
        <v>281</v>
      </c>
      <c r="C370" s="150" t="s">
        <v>18</v>
      </c>
      <c r="D370" s="150" t="s">
        <v>44</v>
      </c>
      <c r="E370" s="16" t="s">
        <v>319</v>
      </c>
      <c r="F370" s="14"/>
      <c r="G370" s="22">
        <f>G371</f>
        <v>100</v>
      </c>
    </row>
    <row r="371" spans="1:7" s="1" customFormat="1" ht="45" x14ac:dyDescent="0.25">
      <c r="A371" s="124" t="s">
        <v>816</v>
      </c>
      <c r="B371" s="13" t="s">
        <v>281</v>
      </c>
      <c r="C371" s="150" t="s">
        <v>18</v>
      </c>
      <c r="D371" s="150" t="s">
        <v>44</v>
      </c>
      <c r="E371" s="16" t="s">
        <v>656</v>
      </c>
      <c r="F371" s="14" t="s">
        <v>53</v>
      </c>
      <c r="G371" s="22">
        <v>100</v>
      </c>
    </row>
    <row r="372" spans="1:7" s="1" customFormat="1" ht="43.5" x14ac:dyDescent="0.25">
      <c r="A372" s="123" t="str">
        <f>A246</f>
        <v>Муниципальная программа «Стимулирование экономической активности населения в муниципальном образовании Билибинский муниципальный район»</v>
      </c>
      <c r="B372" s="62" t="s">
        <v>281</v>
      </c>
      <c r="C372" s="149" t="s">
        <v>18</v>
      </c>
      <c r="D372" s="149" t="s">
        <v>44</v>
      </c>
      <c r="E372" s="46" t="s">
        <v>28</v>
      </c>
      <c r="F372" s="9"/>
      <c r="G372" s="156">
        <f>G373</f>
        <v>243876.2</v>
      </c>
    </row>
    <row r="373" spans="1:7" s="1" customFormat="1" ht="45" x14ac:dyDescent="0.25">
      <c r="A373" s="124" t="s">
        <v>788</v>
      </c>
      <c r="B373" s="13" t="s">
        <v>281</v>
      </c>
      <c r="C373" s="150" t="s">
        <v>18</v>
      </c>
      <c r="D373" s="150" t="s">
        <v>44</v>
      </c>
      <c r="E373" s="16" t="s">
        <v>323</v>
      </c>
      <c r="F373" s="14"/>
      <c r="G373" s="22">
        <f>G374</f>
        <v>243876.2</v>
      </c>
    </row>
    <row r="374" spans="1:7" s="1" customFormat="1" ht="30" x14ac:dyDescent="0.25">
      <c r="A374" s="124" t="s">
        <v>469</v>
      </c>
      <c r="B374" s="13" t="s">
        <v>281</v>
      </c>
      <c r="C374" s="150" t="s">
        <v>18</v>
      </c>
      <c r="D374" s="150" t="s">
        <v>44</v>
      </c>
      <c r="E374" s="16" t="s">
        <v>324</v>
      </c>
      <c r="F374" s="14"/>
      <c r="G374" s="22">
        <f>G375+G376+G377+G378</f>
        <v>243876.2</v>
      </c>
    </row>
    <row r="375" spans="1:7" s="1" customFormat="1" ht="30" x14ac:dyDescent="0.25">
      <c r="A375" s="124" t="s">
        <v>814</v>
      </c>
      <c r="B375" s="13" t="s">
        <v>281</v>
      </c>
      <c r="C375" s="150" t="s">
        <v>18</v>
      </c>
      <c r="D375" s="150" t="s">
        <v>44</v>
      </c>
      <c r="E375" s="16" t="s">
        <v>326</v>
      </c>
      <c r="F375" s="14" t="s">
        <v>54</v>
      </c>
      <c r="G375" s="22">
        <v>240118.7</v>
      </c>
    </row>
    <row r="376" spans="1:7" s="1" customFormat="1" ht="45" x14ac:dyDescent="0.25">
      <c r="A376" s="124" t="s">
        <v>815</v>
      </c>
      <c r="B376" s="13" t="s">
        <v>281</v>
      </c>
      <c r="C376" s="150" t="s">
        <v>18</v>
      </c>
      <c r="D376" s="150" t="s">
        <v>44</v>
      </c>
      <c r="E376" s="16" t="s">
        <v>795</v>
      </c>
      <c r="F376" s="14" t="s">
        <v>54</v>
      </c>
      <c r="G376" s="22">
        <v>1206.7</v>
      </c>
    </row>
    <row r="377" spans="1:7" s="1" customFormat="1" ht="48.75" customHeight="1" x14ac:dyDescent="0.25">
      <c r="A377" s="411" t="s">
        <v>1336</v>
      </c>
      <c r="B377" s="412" t="s">
        <v>281</v>
      </c>
      <c r="C377" s="413" t="s">
        <v>18</v>
      </c>
      <c r="D377" s="413" t="s">
        <v>44</v>
      </c>
      <c r="E377" s="414" t="s">
        <v>1433</v>
      </c>
      <c r="F377" s="415" t="s">
        <v>54</v>
      </c>
      <c r="G377" s="416">
        <v>2538</v>
      </c>
    </row>
    <row r="378" spans="1:7" s="1" customFormat="1" ht="63" customHeight="1" x14ac:dyDescent="0.25">
      <c r="A378" s="411" t="s">
        <v>1337</v>
      </c>
      <c r="B378" s="412" t="s">
        <v>281</v>
      </c>
      <c r="C378" s="413" t="s">
        <v>18</v>
      </c>
      <c r="D378" s="413" t="s">
        <v>44</v>
      </c>
      <c r="E378" s="414" t="s">
        <v>1434</v>
      </c>
      <c r="F378" s="415" t="s">
        <v>54</v>
      </c>
      <c r="G378" s="416">
        <v>12.8</v>
      </c>
    </row>
    <row r="379" spans="1:7" s="2" customFormat="1" ht="24.75" customHeight="1" x14ac:dyDescent="0.25">
      <c r="A379" s="123" t="s">
        <v>27</v>
      </c>
      <c r="B379" s="62" t="s">
        <v>281</v>
      </c>
      <c r="C379" s="149" t="s">
        <v>28</v>
      </c>
      <c r="D379" s="149"/>
      <c r="E379" s="46"/>
      <c r="F379" s="9"/>
      <c r="G379" s="156">
        <f>G380+G406+G414+G451</f>
        <v>873509.3</v>
      </c>
    </row>
    <row r="380" spans="1:7" s="2" customFormat="1" x14ac:dyDescent="0.25">
      <c r="A380" s="123" t="s">
        <v>29</v>
      </c>
      <c r="B380" s="62" t="s">
        <v>281</v>
      </c>
      <c r="C380" s="149" t="s">
        <v>28</v>
      </c>
      <c r="D380" s="149" t="s">
        <v>15</v>
      </c>
      <c r="E380" s="46"/>
      <c r="F380" s="9"/>
      <c r="G380" s="156">
        <f>G381+G392+G401</f>
        <v>175097</v>
      </c>
    </row>
    <row r="381" spans="1:7" s="2" customFormat="1" ht="29.25" x14ac:dyDescent="0.25">
      <c r="A381" s="123" t="str">
        <f>A162</f>
        <v>Муниципальная программа «Социальная поддержка населения муниципального образования Билибинский муниципальный район»</v>
      </c>
      <c r="B381" s="62" t="s">
        <v>281</v>
      </c>
      <c r="C381" s="149" t="s">
        <v>28</v>
      </c>
      <c r="D381" s="149" t="s">
        <v>15</v>
      </c>
      <c r="E381" s="46" t="s">
        <v>15</v>
      </c>
      <c r="F381" s="9"/>
      <c r="G381" s="156">
        <f>G382+G387</f>
        <v>8040.3</v>
      </c>
    </row>
    <row r="382" spans="1:7" s="1" customFormat="1" x14ac:dyDescent="0.25">
      <c r="A382" s="124" t="s">
        <v>537</v>
      </c>
      <c r="B382" s="13" t="s">
        <v>281</v>
      </c>
      <c r="C382" s="150" t="s">
        <v>28</v>
      </c>
      <c r="D382" s="150" t="s">
        <v>15</v>
      </c>
      <c r="E382" s="16" t="s">
        <v>538</v>
      </c>
      <c r="F382" s="14"/>
      <c r="G382" s="22">
        <f>G383</f>
        <v>0</v>
      </c>
    </row>
    <row r="383" spans="1:7" s="1" customFormat="1" ht="30" x14ac:dyDescent="0.25">
      <c r="A383" s="124" t="s">
        <v>604</v>
      </c>
      <c r="B383" s="13" t="s">
        <v>281</v>
      </c>
      <c r="C383" s="150" t="s">
        <v>28</v>
      </c>
      <c r="D383" s="150" t="s">
        <v>15</v>
      </c>
      <c r="E383" s="16" t="s">
        <v>603</v>
      </c>
      <c r="F383" s="14"/>
      <c r="G383" s="22">
        <f>G384+G386+G385</f>
        <v>0</v>
      </c>
    </row>
    <row r="384" spans="1:7" s="1" customFormat="1" ht="60" x14ac:dyDescent="0.25">
      <c r="A384" s="124" t="s">
        <v>963</v>
      </c>
      <c r="B384" s="13" t="s">
        <v>281</v>
      </c>
      <c r="C384" s="150" t="s">
        <v>28</v>
      </c>
      <c r="D384" s="150" t="s">
        <v>15</v>
      </c>
      <c r="E384" s="16" t="s">
        <v>883</v>
      </c>
      <c r="F384" s="14" t="s">
        <v>1</v>
      </c>
      <c r="G384" s="22"/>
    </row>
    <row r="385" spans="1:9" s="1" customFormat="1" ht="45" x14ac:dyDescent="0.25">
      <c r="A385" s="124" t="s">
        <v>973</v>
      </c>
      <c r="B385" s="13" t="s">
        <v>281</v>
      </c>
      <c r="C385" s="150" t="s">
        <v>28</v>
      </c>
      <c r="D385" s="150" t="s">
        <v>15</v>
      </c>
      <c r="E385" s="16" t="s">
        <v>605</v>
      </c>
      <c r="F385" s="14" t="s">
        <v>1</v>
      </c>
      <c r="G385" s="22"/>
    </row>
    <row r="386" spans="1:9" s="1" customFormat="1" ht="60" x14ac:dyDescent="0.25">
      <c r="A386" s="124" t="s">
        <v>818</v>
      </c>
      <c r="B386" s="13" t="s">
        <v>281</v>
      </c>
      <c r="C386" s="150" t="s">
        <v>28</v>
      </c>
      <c r="D386" s="150" t="s">
        <v>15</v>
      </c>
      <c r="E386" s="16" t="s">
        <v>817</v>
      </c>
      <c r="F386" s="14" t="s">
        <v>1</v>
      </c>
      <c r="G386" s="22">
        <v>0</v>
      </c>
    </row>
    <row r="387" spans="1:9" s="1" customFormat="1" ht="30" x14ac:dyDescent="0.25">
      <c r="A387" s="124" t="s">
        <v>539</v>
      </c>
      <c r="B387" s="13" t="s">
        <v>281</v>
      </c>
      <c r="C387" s="150" t="s">
        <v>28</v>
      </c>
      <c r="D387" s="150" t="s">
        <v>15</v>
      </c>
      <c r="E387" s="16" t="s">
        <v>540</v>
      </c>
      <c r="F387" s="14"/>
      <c r="G387" s="22">
        <f>G388</f>
        <v>8040.3</v>
      </c>
    </row>
    <row r="388" spans="1:9" s="1" customFormat="1" ht="75" x14ac:dyDescent="0.25">
      <c r="A388" s="124" t="s">
        <v>541</v>
      </c>
      <c r="B388" s="13" t="s">
        <v>281</v>
      </c>
      <c r="C388" s="150" t="s">
        <v>28</v>
      </c>
      <c r="D388" s="150" t="s">
        <v>15</v>
      </c>
      <c r="E388" s="16" t="s">
        <v>542</v>
      </c>
      <c r="F388" s="14"/>
      <c r="G388" s="22">
        <f>G390+G389+G391</f>
        <v>8040.3</v>
      </c>
    </row>
    <row r="389" spans="1:9" s="1" customFormat="1" ht="60" x14ac:dyDescent="0.25">
      <c r="A389" s="164" t="s">
        <v>912</v>
      </c>
      <c r="B389" s="13" t="s">
        <v>281</v>
      </c>
      <c r="C389" s="150" t="s">
        <v>28</v>
      </c>
      <c r="D389" s="150" t="s">
        <v>15</v>
      </c>
      <c r="E389" s="16" t="s">
        <v>856</v>
      </c>
      <c r="F389" s="14" t="s">
        <v>53</v>
      </c>
      <c r="G389" s="22">
        <v>8000</v>
      </c>
    </row>
    <row r="390" spans="1:9" s="1" customFormat="1" ht="75" x14ac:dyDescent="0.25">
      <c r="A390" s="124" t="s">
        <v>913</v>
      </c>
      <c r="B390" s="13" t="s">
        <v>281</v>
      </c>
      <c r="C390" s="150" t="s">
        <v>28</v>
      </c>
      <c r="D390" s="150" t="s">
        <v>15</v>
      </c>
      <c r="E390" s="16" t="s">
        <v>857</v>
      </c>
      <c r="F390" s="14" t="s">
        <v>53</v>
      </c>
      <c r="G390" s="22">
        <v>40.299999999999997</v>
      </c>
    </row>
    <row r="391" spans="1:9" s="1" customFormat="1" ht="75" x14ac:dyDescent="0.25">
      <c r="A391" s="124" t="s">
        <v>1003</v>
      </c>
      <c r="B391" s="13" t="s">
        <v>281</v>
      </c>
      <c r="C391" s="150" t="s">
        <v>28</v>
      </c>
      <c r="D391" s="150" t="s">
        <v>15</v>
      </c>
      <c r="E391" s="16" t="s">
        <v>1004</v>
      </c>
      <c r="F391" s="14" t="s">
        <v>1</v>
      </c>
      <c r="G391" s="22"/>
    </row>
    <row r="392" spans="1:9" s="2" customFormat="1" ht="43.5" x14ac:dyDescent="0.25">
      <c r="A392" s="123" t="s">
        <v>896</v>
      </c>
      <c r="B392" s="62" t="s">
        <v>281</v>
      </c>
      <c r="C392" s="149" t="s">
        <v>28</v>
      </c>
      <c r="D392" s="149" t="s">
        <v>15</v>
      </c>
      <c r="E392" s="46" t="s">
        <v>18</v>
      </c>
      <c r="F392" s="9"/>
      <c r="G392" s="156">
        <f>G396+G393</f>
        <v>121830.5</v>
      </c>
    </row>
    <row r="393" spans="1:9" s="1" customFormat="1" x14ac:dyDescent="0.25">
      <c r="A393" s="124" t="s">
        <v>335</v>
      </c>
      <c r="B393" s="13" t="s">
        <v>281</v>
      </c>
      <c r="C393" s="150" t="s">
        <v>28</v>
      </c>
      <c r="D393" s="150" t="s">
        <v>15</v>
      </c>
      <c r="E393" s="16" t="s">
        <v>332</v>
      </c>
      <c r="F393" s="14"/>
      <c r="G393" s="22">
        <f>G394</f>
        <v>11830.5</v>
      </c>
    </row>
    <row r="394" spans="1:9" s="1" customFormat="1" ht="30" x14ac:dyDescent="0.25">
      <c r="A394" s="124" t="s">
        <v>520</v>
      </c>
      <c r="B394" s="13" t="s">
        <v>281</v>
      </c>
      <c r="C394" s="150" t="s">
        <v>28</v>
      </c>
      <c r="D394" s="150" t="s">
        <v>15</v>
      </c>
      <c r="E394" s="16" t="s">
        <v>518</v>
      </c>
      <c r="F394" s="14"/>
      <c r="G394" s="22">
        <f>G395</f>
        <v>11830.5</v>
      </c>
    </row>
    <row r="395" spans="1:9" s="1" customFormat="1" ht="45" x14ac:dyDescent="0.25">
      <c r="A395" s="124" t="s">
        <v>449</v>
      </c>
      <c r="B395" s="13" t="s">
        <v>281</v>
      </c>
      <c r="C395" s="150" t="s">
        <v>28</v>
      </c>
      <c r="D395" s="150" t="s">
        <v>15</v>
      </c>
      <c r="E395" s="16" t="s">
        <v>519</v>
      </c>
      <c r="F395" s="14" t="s">
        <v>53</v>
      </c>
      <c r="G395" s="22">
        <v>11830.5</v>
      </c>
      <c r="I395" s="136"/>
    </row>
    <row r="396" spans="1:9" s="1" customFormat="1" ht="41.25" customHeight="1" x14ac:dyDescent="0.25">
      <c r="A396" s="124" t="s">
        <v>313</v>
      </c>
      <c r="B396" s="13" t="s">
        <v>281</v>
      </c>
      <c r="C396" s="150" t="s">
        <v>28</v>
      </c>
      <c r="D396" s="150" t="s">
        <v>15</v>
      </c>
      <c r="E396" s="16" t="s">
        <v>305</v>
      </c>
      <c r="F396" s="14"/>
      <c r="G396" s="22">
        <f>G399+G397</f>
        <v>110000</v>
      </c>
    </row>
    <row r="397" spans="1:9" s="1" customFormat="1" ht="30" x14ac:dyDescent="0.25">
      <c r="A397" s="124" t="s">
        <v>314</v>
      </c>
      <c r="B397" s="13" t="s">
        <v>281</v>
      </c>
      <c r="C397" s="150" t="s">
        <v>28</v>
      </c>
      <c r="D397" s="150" t="s">
        <v>15</v>
      </c>
      <c r="E397" s="16" t="s">
        <v>306</v>
      </c>
      <c r="F397" s="14"/>
      <c r="G397" s="22">
        <f>G398</f>
        <v>35000</v>
      </c>
    </row>
    <row r="398" spans="1:9" s="1" customFormat="1" ht="30" x14ac:dyDescent="0.25">
      <c r="A398" s="124" t="s">
        <v>431</v>
      </c>
      <c r="B398" s="13" t="s">
        <v>281</v>
      </c>
      <c r="C398" s="150" t="s">
        <v>28</v>
      </c>
      <c r="D398" s="150" t="s">
        <v>15</v>
      </c>
      <c r="E398" s="16" t="s">
        <v>440</v>
      </c>
      <c r="F398" s="14" t="s">
        <v>53</v>
      </c>
      <c r="G398" s="22">
        <v>35000</v>
      </c>
    </row>
    <row r="399" spans="1:9" s="1" customFormat="1" ht="30" x14ac:dyDescent="0.25">
      <c r="A399" s="124" t="s">
        <v>315</v>
      </c>
      <c r="B399" s="13" t="s">
        <v>281</v>
      </c>
      <c r="C399" s="150" t="s">
        <v>28</v>
      </c>
      <c r="D399" s="150" t="s">
        <v>15</v>
      </c>
      <c r="E399" s="16" t="s">
        <v>308</v>
      </c>
      <c r="F399" s="14"/>
      <c r="G399" s="22">
        <f>G400</f>
        <v>75000</v>
      </c>
    </row>
    <row r="400" spans="1:9" s="1" customFormat="1" ht="30" x14ac:dyDescent="0.25">
      <c r="A400" s="124" t="s">
        <v>431</v>
      </c>
      <c r="B400" s="13" t="s">
        <v>281</v>
      </c>
      <c r="C400" s="150" t="s">
        <v>28</v>
      </c>
      <c r="D400" s="150" t="s">
        <v>15</v>
      </c>
      <c r="E400" s="16" t="s">
        <v>331</v>
      </c>
      <c r="F400" s="14" t="s">
        <v>53</v>
      </c>
      <c r="G400" s="22">
        <v>75000</v>
      </c>
    </row>
    <row r="401" spans="1:8" s="1" customFormat="1" ht="43.5" customHeight="1" x14ac:dyDescent="0.25">
      <c r="A401" s="123" t="s">
        <v>896</v>
      </c>
      <c r="B401" s="62" t="s">
        <v>281</v>
      </c>
      <c r="C401" s="149" t="s">
        <v>28</v>
      </c>
      <c r="D401" s="149" t="s">
        <v>15</v>
      </c>
      <c r="E401" s="46" t="s">
        <v>18</v>
      </c>
      <c r="F401" s="9"/>
      <c r="G401" s="156">
        <f>G402</f>
        <v>45226.2</v>
      </c>
    </row>
    <row r="402" spans="1:8" s="1" customFormat="1" ht="30" customHeight="1" x14ac:dyDescent="0.25">
      <c r="A402" s="124" t="s">
        <v>1032</v>
      </c>
      <c r="B402" s="13" t="s">
        <v>281</v>
      </c>
      <c r="C402" s="150" t="s">
        <v>28</v>
      </c>
      <c r="D402" s="150" t="s">
        <v>15</v>
      </c>
      <c r="E402" s="16" t="s">
        <v>1031</v>
      </c>
      <c r="F402" s="14"/>
      <c r="G402" s="22">
        <f>G403</f>
        <v>45226.2</v>
      </c>
    </row>
    <row r="403" spans="1:8" s="1" customFormat="1" ht="16.5" customHeight="1" x14ac:dyDescent="0.25">
      <c r="A403" s="411" t="s">
        <v>1033</v>
      </c>
      <c r="B403" s="412" t="s">
        <v>281</v>
      </c>
      <c r="C403" s="413" t="s">
        <v>28</v>
      </c>
      <c r="D403" s="413" t="s">
        <v>15</v>
      </c>
      <c r="E403" s="414" t="s">
        <v>1034</v>
      </c>
      <c r="F403" s="415"/>
      <c r="G403" s="416">
        <f>G404+G405</f>
        <v>45226.2</v>
      </c>
    </row>
    <row r="404" spans="1:8" s="1" customFormat="1" ht="45" customHeight="1" x14ac:dyDescent="0.25">
      <c r="A404" s="411" t="s">
        <v>1036</v>
      </c>
      <c r="B404" s="412" t="s">
        <v>281</v>
      </c>
      <c r="C404" s="413" t="s">
        <v>28</v>
      </c>
      <c r="D404" s="413" t="s">
        <v>15</v>
      </c>
      <c r="E404" s="414" t="s">
        <v>1035</v>
      </c>
      <c r="F404" s="415" t="s">
        <v>53</v>
      </c>
      <c r="G404" s="416">
        <v>45000</v>
      </c>
    </row>
    <row r="405" spans="1:8" s="1" customFormat="1" ht="60" customHeight="1" x14ac:dyDescent="0.25">
      <c r="A405" s="411" t="s">
        <v>1038</v>
      </c>
      <c r="B405" s="412" t="s">
        <v>281</v>
      </c>
      <c r="C405" s="413" t="s">
        <v>28</v>
      </c>
      <c r="D405" s="413" t="s">
        <v>15</v>
      </c>
      <c r="E405" s="414" t="s">
        <v>1037</v>
      </c>
      <c r="F405" s="415" t="s">
        <v>53</v>
      </c>
      <c r="G405" s="416">
        <v>226.2</v>
      </c>
    </row>
    <row r="406" spans="1:8" s="2" customFormat="1" x14ac:dyDescent="0.25">
      <c r="A406" s="123" t="s">
        <v>30</v>
      </c>
      <c r="B406" s="62" t="s">
        <v>281</v>
      </c>
      <c r="C406" s="149" t="s">
        <v>28</v>
      </c>
      <c r="D406" s="149" t="s">
        <v>16</v>
      </c>
      <c r="E406" s="46"/>
      <c r="F406" s="9"/>
      <c r="G406" s="156">
        <f>G407</f>
        <v>19042.2</v>
      </c>
    </row>
    <row r="407" spans="1:8" s="2" customFormat="1" ht="43.5" x14ac:dyDescent="0.25">
      <c r="A407" s="123" t="s">
        <v>896</v>
      </c>
      <c r="B407" s="62" t="s">
        <v>281</v>
      </c>
      <c r="C407" s="149" t="s">
        <v>28</v>
      </c>
      <c r="D407" s="149" t="s">
        <v>16</v>
      </c>
      <c r="E407" s="46" t="s">
        <v>18</v>
      </c>
      <c r="F407" s="9"/>
      <c r="G407" s="156">
        <f>G408</f>
        <v>19042.2</v>
      </c>
    </row>
    <row r="408" spans="1:8" s="1" customFormat="1" ht="33" customHeight="1" x14ac:dyDescent="0.25">
      <c r="A408" s="124" t="s">
        <v>335</v>
      </c>
      <c r="B408" s="13" t="s">
        <v>281</v>
      </c>
      <c r="C408" s="150" t="s">
        <v>28</v>
      </c>
      <c r="D408" s="150" t="s">
        <v>16</v>
      </c>
      <c r="E408" s="16" t="s">
        <v>332</v>
      </c>
      <c r="F408" s="14"/>
      <c r="G408" s="22">
        <f>G411+G409</f>
        <v>19042.2</v>
      </c>
    </row>
    <row r="409" spans="1:8" s="1" customFormat="1" ht="33.75" customHeight="1" x14ac:dyDescent="0.25">
      <c r="A409" s="269" t="s">
        <v>371</v>
      </c>
      <c r="B409" s="13" t="s">
        <v>281</v>
      </c>
      <c r="C409" s="150" t="s">
        <v>28</v>
      </c>
      <c r="D409" s="150" t="s">
        <v>16</v>
      </c>
      <c r="E409" s="404" t="s">
        <v>366</v>
      </c>
      <c r="F409" s="14"/>
      <c r="G409" s="22">
        <f>G410</f>
        <v>0</v>
      </c>
    </row>
    <row r="410" spans="1:8" s="1" customFormat="1" ht="41.25" customHeight="1" x14ac:dyDescent="0.25">
      <c r="A410" s="124" t="s">
        <v>1407</v>
      </c>
      <c r="B410" s="13" t="s">
        <v>281</v>
      </c>
      <c r="C410" s="150" t="s">
        <v>28</v>
      </c>
      <c r="D410" s="150" t="s">
        <v>16</v>
      </c>
      <c r="E410" s="16" t="s">
        <v>1040</v>
      </c>
      <c r="F410" s="14" t="s">
        <v>54</v>
      </c>
      <c r="G410" s="22">
        <v>0</v>
      </c>
    </row>
    <row r="411" spans="1:8" s="1" customFormat="1" ht="42.75" customHeight="1" x14ac:dyDescent="0.25">
      <c r="A411" s="124" t="s">
        <v>426</v>
      </c>
      <c r="B411" s="13" t="s">
        <v>281</v>
      </c>
      <c r="C411" s="150" t="s">
        <v>28</v>
      </c>
      <c r="D411" s="150" t="s">
        <v>16</v>
      </c>
      <c r="E411" s="16" t="s">
        <v>333</v>
      </c>
      <c r="F411" s="14"/>
      <c r="G411" s="22">
        <f>G412+G413</f>
        <v>19042.2</v>
      </c>
    </row>
    <row r="412" spans="1:8" s="1" customFormat="1" ht="64.5" customHeight="1" x14ac:dyDescent="0.25">
      <c r="A412" s="124" t="s">
        <v>1223</v>
      </c>
      <c r="B412" s="13" t="s">
        <v>281</v>
      </c>
      <c r="C412" s="150" t="s">
        <v>28</v>
      </c>
      <c r="D412" s="150" t="s">
        <v>16</v>
      </c>
      <c r="E412" s="16" t="s">
        <v>1222</v>
      </c>
      <c r="F412" s="14" t="s">
        <v>54</v>
      </c>
      <c r="G412" s="22">
        <v>16293.2</v>
      </c>
      <c r="H412" s="1" t="s">
        <v>1406</v>
      </c>
    </row>
    <row r="413" spans="1:8" s="1" customFormat="1" ht="46.5" customHeight="1" x14ac:dyDescent="0.25">
      <c r="A413" s="124" t="s">
        <v>819</v>
      </c>
      <c r="B413" s="13" t="s">
        <v>281</v>
      </c>
      <c r="C413" s="150" t="s">
        <v>28</v>
      </c>
      <c r="D413" s="150" t="s">
        <v>16</v>
      </c>
      <c r="E413" s="16" t="s">
        <v>794</v>
      </c>
      <c r="F413" s="14" t="s">
        <v>54</v>
      </c>
      <c r="G413" s="22">
        <v>2749</v>
      </c>
    </row>
    <row r="414" spans="1:8" s="2" customFormat="1" ht="20.25" customHeight="1" x14ac:dyDescent="0.25">
      <c r="A414" s="123" t="s">
        <v>45</v>
      </c>
      <c r="B414" s="62" t="s">
        <v>281</v>
      </c>
      <c r="C414" s="149" t="s">
        <v>28</v>
      </c>
      <c r="D414" s="149" t="s">
        <v>17</v>
      </c>
      <c r="E414" s="46"/>
      <c r="F414" s="9"/>
      <c r="G414" s="156">
        <f>G415+G444</f>
        <v>311920.2</v>
      </c>
    </row>
    <row r="415" spans="1:8" s="2" customFormat="1" ht="42.75" customHeight="1" x14ac:dyDescent="0.25">
      <c r="A415" s="123" t="s">
        <v>896</v>
      </c>
      <c r="B415" s="62" t="s">
        <v>281</v>
      </c>
      <c r="C415" s="149" t="s">
        <v>28</v>
      </c>
      <c r="D415" s="149" t="s">
        <v>17</v>
      </c>
      <c r="E415" s="46" t="s">
        <v>18</v>
      </c>
      <c r="F415" s="9"/>
      <c r="G415" s="156">
        <f>G419+G416</f>
        <v>160606.9</v>
      </c>
    </row>
    <row r="416" spans="1:8" s="1" customFormat="1" x14ac:dyDescent="0.25">
      <c r="A416" s="124" t="s">
        <v>335</v>
      </c>
      <c r="B416" s="13" t="s">
        <v>281</v>
      </c>
      <c r="C416" s="150" t="s">
        <v>28</v>
      </c>
      <c r="D416" s="150" t="s">
        <v>17</v>
      </c>
      <c r="E416" s="16" t="s">
        <v>332</v>
      </c>
      <c r="F416" s="14"/>
      <c r="G416" s="22">
        <f>G417</f>
        <v>43642.3</v>
      </c>
    </row>
    <row r="417" spans="1:9" s="1" customFormat="1" ht="45" x14ac:dyDescent="0.25">
      <c r="A417" s="124" t="s">
        <v>544</v>
      </c>
      <c r="B417" s="13" t="s">
        <v>281</v>
      </c>
      <c r="C417" s="150" t="s">
        <v>28</v>
      </c>
      <c r="D417" s="150" t="s">
        <v>17</v>
      </c>
      <c r="E417" s="16" t="s">
        <v>333</v>
      </c>
      <c r="F417" s="14"/>
      <c r="G417" s="22">
        <f>G418</f>
        <v>43642.3</v>
      </c>
    </row>
    <row r="418" spans="1:9" s="1" customFormat="1" ht="45" x14ac:dyDescent="0.25">
      <c r="A418" s="124" t="s">
        <v>820</v>
      </c>
      <c r="B418" s="13" t="s">
        <v>281</v>
      </c>
      <c r="C418" s="150" t="s">
        <v>28</v>
      </c>
      <c r="D418" s="150" t="s">
        <v>17</v>
      </c>
      <c r="E418" s="16" t="s">
        <v>545</v>
      </c>
      <c r="F418" s="14" t="s">
        <v>54</v>
      </c>
      <c r="G418" s="22">
        <v>43642.3</v>
      </c>
      <c r="H418" s="1" t="s">
        <v>1406</v>
      </c>
    </row>
    <row r="419" spans="1:9" s="1" customFormat="1" ht="45" x14ac:dyDescent="0.25">
      <c r="A419" s="124" t="s">
        <v>313</v>
      </c>
      <c r="B419" s="13" t="s">
        <v>281</v>
      </c>
      <c r="C419" s="150" t="s">
        <v>28</v>
      </c>
      <c r="D419" s="150" t="s">
        <v>17</v>
      </c>
      <c r="E419" s="16" t="s">
        <v>337</v>
      </c>
      <c r="F419" s="14"/>
      <c r="G419" s="22">
        <f>G420+G423+G428+G432+G436+G440</f>
        <v>116964.6</v>
      </c>
    </row>
    <row r="420" spans="1:9" s="1" customFormat="1" ht="30" x14ac:dyDescent="0.25">
      <c r="A420" s="124" t="s">
        <v>314</v>
      </c>
      <c r="B420" s="13" t="s">
        <v>281</v>
      </c>
      <c r="C420" s="150" t="s">
        <v>28</v>
      </c>
      <c r="D420" s="150" t="s">
        <v>17</v>
      </c>
      <c r="E420" s="16" t="s">
        <v>306</v>
      </c>
      <c r="F420" s="14"/>
      <c r="G420" s="22">
        <f>G421+G422</f>
        <v>7643.8</v>
      </c>
    </row>
    <row r="421" spans="1:9" s="1" customFormat="1" ht="30" x14ac:dyDescent="0.25">
      <c r="A421" s="124" t="s">
        <v>419</v>
      </c>
      <c r="B421" s="13" t="s">
        <v>281</v>
      </c>
      <c r="C421" s="150" t="s">
        <v>28</v>
      </c>
      <c r="D421" s="150" t="s">
        <v>17</v>
      </c>
      <c r="E421" s="16" t="s">
        <v>338</v>
      </c>
      <c r="F421" s="14" t="s">
        <v>53</v>
      </c>
      <c r="G421" s="416">
        <v>400</v>
      </c>
    </row>
    <row r="422" spans="1:9" s="1" customFormat="1" ht="45.75" x14ac:dyDescent="0.3">
      <c r="A422" s="124" t="s">
        <v>1174</v>
      </c>
      <c r="B422" s="13" t="s">
        <v>281</v>
      </c>
      <c r="C422" s="150" t="s">
        <v>28</v>
      </c>
      <c r="D422" s="150" t="s">
        <v>17</v>
      </c>
      <c r="E422" s="16" t="s">
        <v>1343</v>
      </c>
      <c r="F422" s="14" t="s">
        <v>53</v>
      </c>
      <c r="G422" s="22">
        <v>7243.8</v>
      </c>
      <c r="H422" s="306"/>
    </row>
    <row r="423" spans="1:9" s="1" customFormat="1" ht="30" x14ac:dyDescent="0.25">
      <c r="A423" s="124" t="s">
        <v>315</v>
      </c>
      <c r="B423" s="13" t="s">
        <v>281</v>
      </c>
      <c r="C423" s="150" t="s">
        <v>28</v>
      </c>
      <c r="D423" s="150" t="s">
        <v>17</v>
      </c>
      <c r="E423" s="16" t="s">
        <v>308</v>
      </c>
      <c r="F423" s="14"/>
      <c r="G423" s="22">
        <f>G425+G426+G427+G424</f>
        <v>103203.8</v>
      </c>
    </row>
    <row r="424" spans="1:9" s="1" customFormat="1" ht="30" x14ac:dyDescent="0.25">
      <c r="A424" s="124" t="s">
        <v>432</v>
      </c>
      <c r="B424" s="13" t="s">
        <v>281</v>
      </c>
      <c r="C424" s="150" t="s">
        <v>28</v>
      </c>
      <c r="D424" s="150" t="s">
        <v>17</v>
      </c>
      <c r="E424" s="16" t="s">
        <v>342</v>
      </c>
      <c r="F424" s="14" t="s">
        <v>53</v>
      </c>
      <c r="G424" s="22">
        <v>29204</v>
      </c>
    </row>
    <row r="425" spans="1:9" s="1" customFormat="1" ht="30" x14ac:dyDescent="0.25">
      <c r="A425" s="124" t="s">
        <v>422</v>
      </c>
      <c r="B425" s="13" t="s">
        <v>281</v>
      </c>
      <c r="C425" s="150" t="s">
        <v>28</v>
      </c>
      <c r="D425" s="150" t="s">
        <v>17</v>
      </c>
      <c r="E425" s="16" t="s">
        <v>339</v>
      </c>
      <c r="F425" s="14" t="s">
        <v>53</v>
      </c>
      <c r="G425" s="22">
        <v>12695.7</v>
      </c>
      <c r="I425" s="136"/>
    </row>
    <row r="426" spans="1:9" s="1" customFormat="1" ht="30" x14ac:dyDescent="0.25">
      <c r="A426" s="124" t="s">
        <v>419</v>
      </c>
      <c r="B426" s="13" t="s">
        <v>281</v>
      </c>
      <c r="C426" s="150" t="s">
        <v>28</v>
      </c>
      <c r="D426" s="150" t="s">
        <v>17</v>
      </c>
      <c r="E426" s="16" t="s">
        <v>340</v>
      </c>
      <c r="F426" s="14" t="s">
        <v>53</v>
      </c>
      <c r="G426" s="22">
        <v>13245.7</v>
      </c>
      <c r="I426" s="136"/>
    </row>
    <row r="427" spans="1:9" s="1" customFormat="1" ht="34.5" customHeight="1" x14ac:dyDescent="0.25">
      <c r="A427" s="124" t="s">
        <v>423</v>
      </c>
      <c r="B427" s="13" t="s">
        <v>281</v>
      </c>
      <c r="C427" s="150" t="s">
        <v>28</v>
      </c>
      <c r="D427" s="150" t="s">
        <v>17</v>
      </c>
      <c r="E427" s="16" t="s">
        <v>341</v>
      </c>
      <c r="F427" s="14" t="s">
        <v>53</v>
      </c>
      <c r="G427" s="451">
        <f>58058.4-10000</f>
        <v>48058.400000000001</v>
      </c>
      <c r="I427" s="136"/>
    </row>
    <row r="428" spans="1:9" s="1" customFormat="1" ht="30" x14ac:dyDescent="0.25">
      <c r="A428" s="124" t="s">
        <v>359</v>
      </c>
      <c r="B428" s="13" t="s">
        <v>281</v>
      </c>
      <c r="C428" s="150" t="s">
        <v>28</v>
      </c>
      <c r="D428" s="150" t="s">
        <v>17</v>
      </c>
      <c r="E428" s="16" t="s">
        <v>343</v>
      </c>
      <c r="F428" s="14"/>
      <c r="G428" s="22">
        <f>G429+G430+G431</f>
        <v>980</v>
      </c>
    </row>
    <row r="429" spans="1:9" s="1" customFormat="1" ht="30" x14ac:dyDescent="0.25">
      <c r="A429" s="124" t="s">
        <v>432</v>
      </c>
      <c r="B429" s="13" t="s">
        <v>281</v>
      </c>
      <c r="C429" s="150" t="s">
        <v>28</v>
      </c>
      <c r="D429" s="150" t="s">
        <v>17</v>
      </c>
      <c r="E429" s="16" t="s">
        <v>344</v>
      </c>
      <c r="F429" s="14" t="s">
        <v>53</v>
      </c>
      <c r="G429" s="22">
        <v>428.6</v>
      </c>
    </row>
    <row r="430" spans="1:9" s="1" customFormat="1" ht="30" x14ac:dyDescent="0.25">
      <c r="A430" s="124" t="s">
        <v>422</v>
      </c>
      <c r="B430" s="13" t="s">
        <v>281</v>
      </c>
      <c r="C430" s="150" t="s">
        <v>28</v>
      </c>
      <c r="D430" s="150" t="s">
        <v>17</v>
      </c>
      <c r="E430" s="16" t="s">
        <v>345</v>
      </c>
      <c r="F430" s="14" t="s">
        <v>53</v>
      </c>
      <c r="G430" s="22">
        <v>13.4</v>
      </c>
    </row>
    <row r="431" spans="1:9" s="1" customFormat="1" ht="36" customHeight="1" x14ac:dyDescent="0.25">
      <c r="A431" s="124" t="s">
        <v>423</v>
      </c>
      <c r="B431" s="13" t="s">
        <v>281</v>
      </c>
      <c r="C431" s="150" t="s">
        <v>28</v>
      </c>
      <c r="D431" s="150" t="s">
        <v>17</v>
      </c>
      <c r="E431" s="16" t="s">
        <v>346</v>
      </c>
      <c r="F431" s="14" t="s">
        <v>53</v>
      </c>
      <c r="G431" s="22">
        <v>538</v>
      </c>
    </row>
    <row r="432" spans="1:9" s="1" customFormat="1" ht="30" x14ac:dyDescent="0.25">
      <c r="A432" s="124" t="s">
        <v>360</v>
      </c>
      <c r="B432" s="13" t="s">
        <v>281</v>
      </c>
      <c r="C432" s="150" t="s">
        <v>28</v>
      </c>
      <c r="D432" s="150" t="s">
        <v>17</v>
      </c>
      <c r="E432" s="16" t="s">
        <v>350</v>
      </c>
      <c r="F432" s="14"/>
      <c r="G432" s="22">
        <f>G433+G434+G435</f>
        <v>1776.6</v>
      </c>
    </row>
    <row r="433" spans="1:14" s="1" customFormat="1" ht="30" x14ac:dyDescent="0.25">
      <c r="A433" s="124" t="s">
        <v>432</v>
      </c>
      <c r="B433" s="13" t="s">
        <v>281</v>
      </c>
      <c r="C433" s="150" t="s">
        <v>28</v>
      </c>
      <c r="D433" s="150" t="s">
        <v>17</v>
      </c>
      <c r="E433" s="16" t="s">
        <v>347</v>
      </c>
      <c r="F433" s="14" t="s">
        <v>53</v>
      </c>
      <c r="G433" s="22">
        <v>1465.5</v>
      </c>
    </row>
    <row r="434" spans="1:14" s="1" customFormat="1" ht="30" x14ac:dyDescent="0.25">
      <c r="A434" s="124" t="s">
        <v>422</v>
      </c>
      <c r="B434" s="13" t="s">
        <v>281</v>
      </c>
      <c r="C434" s="150" t="s">
        <v>28</v>
      </c>
      <c r="D434" s="150" t="s">
        <v>17</v>
      </c>
      <c r="E434" s="16" t="s">
        <v>348</v>
      </c>
      <c r="F434" s="14" t="s">
        <v>53</v>
      </c>
      <c r="G434" s="22">
        <v>7.1</v>
      </c>
    </row>
    <row r="435" spans="1:14" s="1" customFormat="1" ht="34.5" customHeight="1" x14ac:dyDescent="0.25">
      <c r="A435" s="124" t="s">
        <v>423</v>
      </c>
      <c r="B435" s="13" t="s">
        <v>281</v>
      </c>
      <c r="C435" s="150" t="s">
        <v>28</v>
      </c>
      <c r="D435" s="150" t="s">
        <v>17</v>
      </c>
      <c r="E435" s="16" t="s">
        <v>349</v>
      </c>
      <c r="F435" s="14" t="s">
        <v>53</v>
      </c>
      <c r="G435" s="22">
        <v>304</v>
      </c>
    </row>
    <row r="436" spans="1:14" s="1" customFormat="1" ht="30" x14ac:dyDescent="0.25">
      <c r="A436" s="124" t="s">
        <v>361</v>
      </c>
      <c r="B436" s="13" t="s">
        <v>281</v>
      </c>
      <c r="C436" s="150" t="s">
        <v>28</v>
      </c>
      <c r="D436" s="150" t="s">
        <v>17</v>
      </c>
      <c r="E436" s="16" t="s">
        <v>351</v>
      </c>
      <c r="F436" s="14"/>
      <c r="G436" s="22">
        <f>G437+G438+G439</f>
        <v>2177</v>
      </c>
    </row>
    <row r="437" spans="1:14" s="1" customFormat="1" ht="30" x14ac:dyDescent="0.25">
      <c r="A437" s="124" t="s">
        <v>432</v>
      </c>
      <c r="B437" s="13" t="s">
        <v>281</v>
      </c>
      <c r="C437" s="150" t="s">
        <v>28</v>
      </c>
      <c r="D437" s="150" t="s">
        <v>17</v>
      </c>
      <c r="E437" s="16" t="s">
        <v>352</v>
      </c>
      <c r="F437" s="14" t="s">
        <v>53</v>
      </c>
      <c r="G437" s="22">
        <v>1196.0999999999999</v>
      </c>
    </row>
    <row r="438" spans="1:14" s="1" customFormat="1" ht="30" x14ac:dyDescent="0.25">
      <c r="A438" s="124" t="s">
        <v>422</v>
      </c>
      <c r="B438" s="13" t="s">
        <v>281</v>
      </c>
      <c r="C438" s="150" t="s">
        <v>28</v>
      </c>
      <c r="D438" s="150" t="s">
        <v>17</v>
      </c>
      <c r="E438" s="16" t="s">
        <v>353</v>
      </c>
      <c r="F438" s="14" t="s">
        <v>53</v>
      </c>
      <c r="G438" s="22">
        <v>22.5</v>
      </c>
    </row>
    <row r="439" spans="1:14" s="1" customFormat="1" ht="37.5" customHeight="1" x14ac:dyDescent="0.25">
      <c r="A439" s="124" t="s">
        <v>423</v>
      </c>
      <c r="B439" s="13" t="s">
        <v>281</v>
      </c>
      <c r="C439" s="150" t="s">
        <v>28</v>
      </c>
      <c r="D439" s="150" t="s">
        <v>17</v>
      </c>
      <c r="E439" s="16" t="s">
        <v>354</v>
      </c>
      <c r="F439" s="14" t="s">
        <v>53</v>
      </c>
      <c r="G439" s="22">
        <v>958.4</v>
      </c>
    </row>
    <row r="440" spans="1:14" s="1" customFormat="1" ht="30" x14ac:dyDescent="0.25">
      <c r="A440" s="124" t="s">
        <v>362</v>
      </c>
      <c r="B440" s="13" t="s">
        <v>281</v>
      </c>
      <c r="C440" s="150" t="s">
        <v>28</v>
      </c>
      <c r="D440" s="150" t="s">
        <v>17</v>
      </c>
      <c r="E440" s="16" t="s">
        <v>355</v>
      </c>
      <c r="F440" s="14"/>
      <c r="G440" s="22">
        <f>G441+G442+G443</f>
        <v>1183.4000000000001</v>
      </c>
    </row>
    <row r="441" spans="1:14" s="1" customFormat="1" ht="30" x14ac:dyDescent="0.25">
      <c r="A441" s="124" t="s">
        <v>432</v>
      </c>
      <c r="B441" s="13" t="s">
        <v>281</v>
      </c>
      <c r="C441" s="150" t="s">
        <v>28</v>
      </c>
      <c r="D441" s="150" t="s">
        <v>17</v>
      </c>
      <c r="E441" s="16" t="s">
        <v>356</v>
      </c>
      <c r="F441" s="14" t="s">
        <v>53</v>
      </c>
      <c r="G441" s="22">
        <v>644.70000000000005</v>
      </c>
    </row>
    <row r="442" spans="1:14" s="1" customFormat="1" ht="30" x14ac:dyDescent="0.25">
      <c r="A442" s="124" t="s">
        <v>422</v>
      </c>
      <c r="B442" s="13" t="s">
        <v>281</v>
      </c>
      <c r="C442" s="150" t="s">
        <v>28</v>
      </c>
      <c r="D442" s="150" t="s">
        <v>17</v>
      </c>
      <c r="E442" s="16" t="s">
        <v>357</v>
      </c>
      <c r="F442" s="14" t="s">
        <v>53</v>
      </c>
      <c r="G442" s="312">
        <v>12.3</v>
      </c>
    </row>
    <row r="443" spans="1:14" s="1" customFormat="1" ht="36.75" customHeight="1" x14ac:dyDescent="0.25">
      <c r="A443" s="124" t="s">
        <v>423</v>
      </c>
      <c r="B443" s="13" t="s">
        <v>281</v>
      </c>
      <c r="C443" s="150" t="s">
        <v>28</v>
      </c>
      <c r="D443" s="150" t="s">
        <v>17</v>
      </c>
      <c r="E443" s="16" t="s">
        <v>358</v>
      </c>
      <c r="F443" s="388" t="s">
        <v>53</v>
      </c>
      <c r="G443" s="22">
        <v>526.4</v>
      </c>
      <c r="H443" s="385"/>
      <c r="I443" s="386"/>
      <c r="J443" s="387"/>
      <c r="K443" s="387"/>
      <c r="L443" s="50"/>
      <c r="M443" s="49"/>
      <c r="N443" s="263"/>
    </row>
    <row r="444" spans="1:14" s="1" customFormat="1" ht="43.5" x14ac:dyDescent="0.25">
      <c r="A444" s="123" t="s">
        <v>906</v>
      </c>
      <c r="B444" s="62" t="s">
        <v>281</v>
      </c>
      <c r="C444" s="149" t="s">
        <v>28</v>
      </c>
      <c r="D444" s="149" t="s">
        <v>17</v>
      </c>
      <c r="E444" s="46" t="s">
        <v>35</v>
      </c>
      <c r="F444" s="9"/>
      <c r="G444" s="156">
        <f>G445</f>
        <v>151313.29999999999</v>
      </c>
    </row>
    <row r="445" spans="1:14" s="1" customFormat="1" ht="45" x14ac:dyDescent="0.25">
      <c r="A445" s="124" t="s">
        <v>907</v>
      </c>
      <c r="B445" s="13" t="s">
        <v>281</v>
      </c>
      <c r="C445" s="150" t="s">
        <v>28</v>
      </c>
      <c r="D445" s="150" t="s">
        <v>17</v>
      </c>
      <c r="E445" s="16" t="s">
        <v>553</v>
      </c>
      <c r="F445" s="14"/>
      <c r="G445" s="22">
        <f>G446+G448</f>
        <v>151313.29999999999</v>
      </c>
    </row>
    <row r="446" spans="1:14" s="1" customFormat="1" ht="30" x14ac:dyDescent="0.25">
      <c r="A446" s="466" t="s">
        <v>1382</v>
      </c>
      <c r="B446" s="467" t="s">
        <v>281</v>
      </c>
      <c r="C446" s="468" t="s">
        <v>28</v>
      </c>
      <c r="D446" s="468" t="s">
        <v>17</v>
      </c>
      <c r="E446" s="469" t="s">
        <v>865</v>
      </c>
      <c r="F446" s="468"/>
      <c r="G446" s="470">
        <f>G447</f>
        <v>20000</v>
      </c>
    </row>
    <row r="447" spans="1:14" s="1" customFormat="1" ht="52.5" customHeight="1" x14ac:dyDescent="0.25">
      <c r="A447" s="466" t="s">
        <v>1380</v>
      </c>
      <c r="B447" s="467" t="s">
        <v>281</v>
      </c>
      <c r="C447" s="468" t="s">
        <v>28</v>
      </c>
      <c r="D447" s="468" t="s">
        <v>17</v>
      </c>
      <c r="E447" s="469" t="s">
        <v>1381</v>
      </c>
      <c r="F447" s="468" t="s">
        <v>53</v>
      </c>
      <c r="G447" s="470">
        <v>20000</v>
      </c>
      <c r="H447" s="1" t="s">
        <v>1383</v>
      </c>
    </row>
    <row r="448" spans="1:14" s="1" customFormat="1" ht="30" x14ac:dyDescent="0.25">
      <c r="A448" s="437" t="s">
        <v>1330</v>
      </c>
      <c r="B448" s="412" t="s">
        <v>281</v>
      </c>
      <c r="C448" s="415" t="s">
        <v>28</v>
      </c>
      <c r="D448" s="415" t="s">
        <v>17</v>
      </c>
      <c r="E448" s="414" t="s">
        <v>1328</v>
      </c>
      <c r="F448" s="415"/>
      <c r="G448" s="416">
        <f>G450+G449</f>
        <v>131313.29999999999</v>
      </c>
    </row>
    <row r="449" spans="1:9" s="1" customFormat="1" ht="63.75" customHeight="1" x14ac:dyDescent="0.25">
      <c r="A449" s="437" t="s">
        <v>1331</v>
      </c>
      <c r="B449" s="412" t="s">
        <v>281</v>
      </c>
      <c r="C449" s="415" t="s">
        <v>28</v>
      </c>
      <c r="D449" s="415" t="s">
        <v>17</v>
      </c>
      <c r="E449" s="414" t="s">
        <v>1329</v>
      </c>
      <c r="F449" s="415" t="s">
        <v>53</v>
      </c>
      <c r="G449" s="416">
        <v>101010.2</v>
      </c>
    </row>
    <row r="450" spans="1:9" s="1" customFormat="1" ht="45" customHeight="1" x14ac:dyDescent="0.25">
      <c r="A450" s="437" t="s">
        <v>1350</v>
      </c>
      <c r="B450" s="412" t="s">
        <v>281</v>
      </c>
      <c r="C450" s="415" t="s">
        <v>28</v>
      </c>
      <c r="D450" s="415" t="s">
        <v>17</v>
      </c>
      <c r="E450" s="439" t="s">
        <v>1349</v>
      </c>
      <c r="F450" s="415" t="s">
        <v>53</v>
      </c>
      <c r="G450" s="416">
        <v>30303.1</v>
      </c>
      <c r="I450" s="136"/>
    </row>
    <row r="451" spans="1:9" s="2" customFormat="1" x14ac:dyDescent="0.25">
      <c r="A451" s="123" t="s">
        <v>61</v>
      </c>
      <c r="B451" s="62" t="s">
        <v>281</v>
      </c>
      <c r="C451" s="149" t="s">
        <v>28</v>
      </c>
      <c r="D451" s="149" t="s">
        <v>28</v>
      </c>
      <c r="E451" s="46"/>
      <c r="F451" s="9"/>
      <c r="G451" s="156">
        <f>G452+G457</f>
        <v>367449.9</v>
      </c>
      <c r="I451" s="136"/>
    </row>
    <row r="452" spans="1:9" s="1" customFormat="1" ht="29.25" x14ac:dyDescent="0.25">
      <c r="A452" s="123" t="str">
        <f>A162</f>
        <v>Муниципальная программа «Социальная поддержка населения муниципального образования Билибинский муниципальный район»</v>
      </c>
      <c r="B452" s="62" t="s">
        <v>281</v>
      </c>
      <c r="C452" s="149" t="s">
        <v>28</v>
      </c>
      <c r="D452" s="149" t="s">
        <v>28</v>
      </c>
      <c r="E452" s="46" t="s">
        <v>15</v>
      </c>
      <c r="F452" s="9"/>
      <c r="G452" s="156">
        <f>G453</f>
        <v>9017.1</v>
      </c>
    </row>
    <row r="453" spans="1:9" s="1" customFormat="1" x14ac:dyDescent="0.25">
      <c r="A453" s="124" t="s">
        <v>226</v>
      </c>
      <c r="B453" s="13" t="s">
        <v>281</v>
      </c>
      <c r="C453" s="150" t="s">
        <v>28</v>
      </c>
      <c r="D453" s="150" t="s">
        <v>28</v>
      </c>
      <c r="E453" s="16" t="s">
        <v>223</v>
      </c>
      <c r="F453" s="14"/>
      <c r="G453" s="22">
        <f>G454</f>
        <v>9017.1</v>
      </c>
    </row>
    <row r="454" spans="1:9" s="1" customFormat="1" ht="30" x14ac:dyDescent="0.25">
      <c r="A454" s="124" t="s">
        <v>369</v>
      </c>
      <c r="B454" s="13" t="s">
        <v>281</v>
      </c>
      <c r="C454" s="150" t="s">
        <v>28</v>
      </c>
      <c r="D454" s="150" t="s">
        <v>28</v>
      </c>
      <c r="E454" s="16" t="s">
        <v>363</v>
      </c>
      <c r="F454" s="14"/>
      <c r="G454" s="22">
        <f>G455+G456</f>
        <v>9017.1</v>
      </c>
    </row>
    <row r="455" spans="1:9" s="1" customFormat="1" ht="45" x14ac:dyDescent="0.25">
      <c r="A455" s="124" t="s">
        <v>1232</v>
      </c>
      <c r="B455" s="13" t="s">
        <v>281</v>
      </c>
      <c r="C455" s="150" t="s">
        <v>28</v>
      </c>
      <c r="D455" s="150" t="s">
        <v>28</v>
      </c>
      <c r="E455" s="16" t="s">
        <v>364</v>
      </c>
      <c r="F455" s="14" t="s">
        <v>54</v>
      </c>
      <c r="G455" s="416">
        <v>4817.1000000000004</v>
      </c>
    </row>
    <row r="456" spans="1:9" s="1" customFormat="1" ht="45" x14ac:dyDescent="0.25">
      <c r="A456" s="124" t="s">
        <v>1216</v>
      </c>
      <c r="B456" s="13" t="s">
        <v>281</v>
      </c>
      <c r="C456" s="150" t="s">
        <v>28</v>
      </c>
      <c r="D456" s="150" t="s">
        <v>28</v>
      </c>
      <c r="E456" s="16" t="s">
        <v>365</v>
      </c>
      <c r="F456" s="14" t="s">
        <v>54</v>
      </c>
      <c r="G456" s="22">
        <v>4200</v>
      </c>
      <c r="H456" s="1" t="s">
        <v>1408</v>
      </c>
    </row>
    <row r="457" spans="1:9" s="2" customFormat="1" ht="43.5" x14ac:dyDescent="0.25">
      <c r="A457" s="123" t="s">
        <v>896</v>
      </c>
      <c r="B457" s="62" t="s">
        <v>281</v>
      </c>
      <c r="C457" s="149" t="s">
        <v>28</v>
      </c>
      <c r="D457" s="149" t="s">
        <v>28</v>
      </c>
      <c r="E457" s="46" t="s">
        <v>18</v>
      </c>
      <c r="F457" s="9"/>
      <c r="G457" s="156">
        <f>G458+G462+G469</f>
        <v>358432.8</v>
      </c>
      <c r="I457" s="132"/>
    </row>
    <row r="458" spans="1:9" s="1" customFormat="1" x14ac:dyDescent="0.25">
      <c r="A458" s="124" t="s">
        <v>335</v>
      </c>
      <c r="B458" s="13" t="s">
        <v>281</v>
      </c>
      <c r="C458" s="150" t="s">
        <v>28</v>
      </c>
      <c r="D458" s="150" t="s">
        <v>28</v>
      </c>
      <c r="E458" s="16" t="s">
        <v>332</v>
      </c>
      <c r="F458" s="14"/>
      <c r="G458" s="22">
        <f>G459</f>
        <v>19892.7</v>
      </c>
    </row>
    <row r="459" spans="1:9" s="1" customFormat="1" ht="30" x14ac:dyDescent="0.25">
      <c r="A459" s="124" t="s">
        <v>371</v>
      </c>
      <c r="B459" s="13" t="s">
        <v>281</v>
      </c>
      <c r="C459" s="150" t="s">
        <v>28</v>
      </c>
      <c r="D459" s="150" t="s">
        <v>28</v>
      </c>
      <c r="E459" s="16" t="s">
        <v>366</v>
      </c>
      <c r="F459" s="14"/>
      <c r="G459" s="22">
        <f>G461+G460</f>
        <v>19892.7</v>
      </c>
    </row>
    <row r="460" spans="1:9" s="1" customFormat="1" ht="45" x14ac:dyDescent="0.25">
      <c r="A460" s="124" t="s">
        <v>1234</v>
      </c>
      <c r="B460" s="13" t="s">
        <v>281</v>
      </c>
      <c r="C460" s="150" t="s">
        <v>28</v>
      </c>
      <c r="D460" s="150" t="s">
        <v>28</v>
      </c>
      <c r="E460" s="16" t="s">
        <v>825</v>
      </c>
      <c r="F460" s="14" t="s">
        <v>54</v>
      </c>
      <c r="G460" s="22">
        <v>19793.2</v>
      </c>
    </row>
    <row r="461" spans="1:9" s="1" customFormat="1" ht="60" x14ac:dyDescent="0.25">
      <c r="A461" s="124" t="s">
        <v>1235</v>
      </c>
      <c r="B461" s="13" t="s">
        <v>281</v>
      </c>
      <c r="C461" s="150" t="s">
        <v>28</v>
      </c>
      <c r="D461" s="150" t="s">
        <v>28</v>
      </c>
      <c r="E461" s="16" t="s">
        <v>826</v>
      </c>
      <c r="F461" s="14" t="s">
        <v>54</v>
      </c>
      <c r="G461" s="22">
        <v>99.5</v>
      </c>
    </row>
    <row r="462" spans="1:9" s="1" customFormat="1" ht="43.5" customHeight="1" x14ac:dyDescent="0.25">
      <c r="A462" s="131" t="s">
        <v>313</v>
      </c>
      <c r="B462" s="13" t="s">
        <v>281</v>
      </c>
      <c r="C462" s="150" t="s">
        <v>28</v>
      </c>
      <c r="D462" s="150" t="s">
        <v>28</v>
      </c>
      <c r="E462" s="16" t="s">
        <v>305</v>
      </c>
      <c r="F462" s="14"/>
      <c r="G462" s="22">
        <f>G463+G466</f>
        <v>12512.6</v>
      </c>
    </row>
    <row r="463" spans="1:9" s="1" customFormat="1" ht="30" x14ac:dyDescent="0.25">
      <c r="A463" s="131" t="s">
        <v>330</v>
      </c>
      <c r="B463" s="13" t="s">
        <v>281</v>
      </c>
      <c r="C463" s="150" t="s">
        <v>28</v>
      </c>
      <c r="D463" s="150" t="s">
        <v>28</v>
      </c>
      <c r="E463" s="16" t="s">
        <v>320</v>
      </c>
      <c r="F463" s="14"/>
      <c r="G463" s="22">
        <f>G464+G465</f>
        <v>2512.6</v>
      </c>
    </row>
    <row r="464" spans="1:9" s="1" customFormat="1" ht="45" customHeight="1" x14ac:dyDescent="0.25">
      <c r="A464" s="131" t="s">
        <v>823</v>
      </c>
      <c r="B464" s="13" t="s">
        <v>281</v>
      </c>
      <c r="C464" s="150" t="s">
        <v>28</v>
      </c>
      <c r="D464" s="150" t="s">
        <v>28</v>
      </c>
      <c r="E464" s="16" t="s">
        <v>821</v>
      </c>
      <c r="F464" s="14" t="s">
        <v>53</v>
      </c>
      <c r="G464" s="22">
        <v>2500</v>
      </c>
    </row>
    <row r="465" spans="1:8" s="1" customFormat="1" ht="65.25" customHeight="1" x14ac:dyDescent="0.25">
      <c r="A465" s="131" t="s">
        <v>824</v>
      </c>
      <c r="B465" s="13" t="s">
        <v>281</v>
      </c>
      <c r="C465" s="150" t="s">
        <v>28</v>
      </c>
      <c r="D465" s="150" t="s">
        <v>28</v>
      </c>
      <c r="E465" s="16" t="s">
        <v>822</v>
      </c>
      <c r="F465" s="14" t="s">
        <v>53</v>
      </c>
      <c r="G465" s="22">
        <v>12.6</v>
      </c>
    </row>
    <row r="466" spans="1:8" s="1" customFormat="1" ht="33.75" customHeight="1" x14ac:dyDescent="0.25">
      <c r="A466" s="131" t="s">
        <v>779</v>
      </c>
      <c r="B466" s="13" t="s">
        <v>281</v>
      </c>
      <c r="C466" s="150" t="s">
        <v>28</v>
      </c>
      <c r="D466" s="150" t="s">
        <v>28</v>
      </c>
      <c r="E466" s="16" t="s">
        <v>780</v>
      </c>
      <c r="F466" s="14"/>
      <c r="G466" s="22">
        <f>G467+G468</f>
        <v>10000</v>
      </c>
    </row>
    <row r="467" spans="1:8" s="1" customFormat="1" ht="32.25" customHeight="1" x14ac:dyDescent="0.25">
      <c r="A467" s="131" t="s">
        <v>782</v>
      </c>
      <c r="B467" s="13" t="s">
        <v>281</v>
      </c>
      <c r="C467" s="150" t="s">
        <v>28</v>
      </c>
      <c r="D467" s="150" t="s">
        <v>28</v>
      </c>
      <c r="E467" s="16" t="s">
        <v>781</v>
      </c>
      <c r="F467" s="14" t="s">
        <v>53</v>
      </c>
      <c r="G467" s="22">
        <v>10000</v>
      </c>
    </row>
    <row r="468" spans="1:8" s="1" customFormat="1" ht="31.5" customHeight="1" x14ac:dyDescent="0.25">
      <c r="A468" s="131" t="s">
        <v>1024</v>
      </c>
      <c r="B468" s="13" t="s">
        <v>281</v>
      </c>
      <c r="C468" s="150" t="s">
        <v>28</v>
      </c>
      <c r="D468" s="150" t="s">
        <v>28</v>
      </c>
      <c r="E468" s="16" t="s">
        <v>1023</v>
      </c>
      <c r="F468" s="14" t="s">
        <v>53</v>
      </c>
      <c r="G468" s="22"/>
    </row>
    <row r="469" spans="1:8" s="1" customFormat="1" x14ac:dyDescent="0.25">
      <c r="A469" s="124" t="s">
        <v>497</v>
      </c>
      <c r="B469" s="13" t="s">
        <v>281</v>
      </c>
      <c r="C469" s="150" t="s">
        <v>28</v>
      </c>
      <c r="D469" s="150" t="s">
        <v>28</v>
      </c>
      <c r="E469" s="16" t="s">
        <v>499</v>
      </c>
      <c r="F469" s="14"/>
      <c r="G469" s="22">
        <f>G470+G475+G473</f>
        <v>326027.5</v>
      </c>
    </row>
    <row r="470" spans="1:8" s="1" customFormat="1" ht="30" x14ac:dyDescent="0.25">
      <c r="A470" s="124" t="s">
        <v>498</v>
      </c>
      <c r="B470" s="13" t="s">
        <v>281</v>
      </c>
      <c r="C470" s="150" t="s">
        <v>28</v>
      </c>
      <c r="D470" s="150" t="s">
        <v>28</v>
      </c>
      <c r="E470" s="16" t="s">
        <v>500</v>
      </c>
      <c r="F470" s="14"/>
      <c r="G470" s="22">
        <f>G471+G472</f>
        <v>0</v>
      </c>
    </row>
    <row r="471" spans="1:8" s="1" customFormat="1" ht="30" x14ac:dyDescent="0.25">
      <c r="A471" s="124" t="s">
        <v>1170</v>
      </c>
      <c r="B471" s="13" t="s">
        <v>281</v>
      </c>
      <c r="C471" s="150" t="s">
        <v>28</v>
      </c>
      <c r="D471" s="150" t="s">
        <v>28</v>
      </c>
      <c r="E471" s="16" t="s">
        <v>1172</v>
      </c>
      <c r="F471" s="14" t="s">
        <v>54</v>
      </c>
      <c r="G471" s="22"/>
    </row>
    <row r="472" spans="1:8" s="1" customFormat="1" ht="45" x14ac:dyDescent="0.25">
      <c r="A472" s="124" t="s">
        <v>1171</v>
      </c>
      <c r="B472" s="13" t="s">
        <v>281</v>
      </c>
      <c r="C472" s="150" t="s">
        <v>28</v>
      </c>
      <c r="D472" s="150" t="s">
        <v>28</v>
      </c>
      <c r="E472" s="16" t="s">
        <v>1173</v>
      </c>
      <c r="F472" s="14" t="s">
        <v>54</v>
      </c>
      <c r="G472" s="22"/>
    </row>
    <row r="473" spans="1:8" s="1" customFormat="1" ht="35.25" customHeight="1" x14ac:dyDescent="0.25">
      <c r="A473" s="411" t="s">
        <v>1332</v>
      </c>
      <c r="B473" s="412" t="s">
        <v>281</v>
      </c>
      <c r="C473" s="413" t="s">
        <v>28</v>
      </c>
      <c r="D473" s="413" t="s">
        <v>28</v>
      </c>
      <c r="E473" s="414" t="s">
        <v>1333</v>
      </c>
      <c r="F473" s="415"/>
      <c r="G473" s="416">
        <f>G474</f>
        <v>120222</v>
      </c>
    </row>
    <row r="474" spans="1:8" s="1" customFormat="1" ht="48.75" customHeight="1" x14ac:dyDescent="0.25">
      <c r="A474" s="411" t="s">
        <v>1334</v>
      </c>
      <c r="B474" s="412" t="s">
        <v>281</v>
      </c>
      <c r="C474" s="413" t="s">
        <v>28</v>
      </c>
      <c r="D474" s="413" t="s">
        <v>28</v>
      </c>
      <c r="E474" s="414" t="s">
        <v>1335</v>
      </c>
      <c r="F474" s="415" t="s">
        <v>54</v>
      </c>
      <c r="G474" s="416">
        <v>120222</v>
      </c>
    </row>
    <row r="475" spans="1:8" s="1" customFormat="1" ht="33" customHeight="1" x14ac:dyDescent="0.25">
      <c r="A475" s="411" t="s">
        <v>1346</v>
      </c>
      <c r="B475" s="412" t="s">
        <v>281</v>
      </c>
      <c r="C475" s="413" t="s">
        <v>28</v>
      </c>
      <c r="D475" s="413" t="s">
        <v>28</v>
      </c>
      <c r="E475" s="414" t="s">
        <v>1345</v>
      </c>
      <c r="F475" s="415"/>
      <c r="G475" s="416">
        <f>G476</f>
        <v>205805.5</v>
      </c>
    </row>
    <row r="476" spans="1:8" s="1" customFormat="1" ht="34.5" customHeight="1" x14ac:dyDescent="0.3">
      <c r="A476" s="411" t="s">
        <v>1347</v>
      </c>
      <c r="B476" s="412" t="s">
        <v>281</v>
      </c>
      <c r="C476" s="413" t="s">
        <v>28</v>
      </c>
      <c r="D476" s="413" t="s">
        <v>28</v>
      </c>
      <c r="E476" s="414" t="s">
        <v>1344</v>
      </c>
      <c r="F476" s="415" t="s">
        <v>1</v>
      </c>
      <c r="G476" s="416">
        <v>205805.5</v>
      </c>
      <c r="H476" s="306"/>
    </row>
    <row r="477" spans="1:8" s="2" customFormat="1" ht="16.5" customHeight="1" x14ac:dyDescent="0.25">
      <c r="A477" s="123" t="s">
        <v>506</v>
      </c>
      <c r="B477" s="62" t="s">
        <v>281</v>
      </c>
      <c r="C477" s="149" t="s">
        <v>26</v>
      </c>
      <c r="D477" s="149"/>
      <c r="E477" s="46"/>
      <c r="F477" s="9"/>
      <c r="G477" s="156">
        <f>G484+G478</f>
        <v>8662.5</v>
      </c>
    </row>
    <row r="478" spans="1:8" s="2" customFormat="1" ht="16.5" customHeight="1" x14ac:dyDescent="0.25">
      <c r="A478" s="123" t="s">
        <v>36</v>
      </c>
      <c r="B478" s="62" t="s">
        <v>281</v>
      </c>
      <c r="C478" s="149" t="s">
        <v>26</v>
      </c>
      <c r="D478" s="149" t="s">
        <v>15</v>
      </c>
      <c r="E478" s="46"/>
      <c r="F478" s="9"/>
      <c r="G478" s="156">
        <f>G479</f>
        <v>5428.8</v>
      </c>
    </row>
    <row r="479" spans="1:8" s="2" customFormat="1" ht="35.25" customHeight="1" x14ac:dyDescent="0.25">
      <c r="A479" s="123" t="s">
        <v>890</v>
      </c>
      <c r="B479" s="62" t="s">
        <v>281</v>
      </c>
      <c r="C479" s="149" t="s">
        <v>26</v>
      </c>
      <c r="D479" s="149" t="s">
        <v>15</v>
      </c>
      <c r="E479" s="46" t="s">
        <v>15</v>
      </c>
      <c r="F479" s="9"/>
      <c r="G479" s="156">
        <f>G480</f>
        <v>5428.8</v>
      </c>
    </row>
    <row r="480" spans="1:8" s="2" customFormat="1" ht="16.5" customHeight="1" x14ac:dyDescent="0.25">
      <c r="A480" s="124" t="s">
        <v>226</v>
      </c>
      <c r="B480" s="13" t="s">
        <v>281</v>
      </c>
      <c r="C480" s="150" t="s">
        <v>26</v>
      </c>
      <c r="D480" s="150" t="s">
        <v>15</v>
      </c>
      <c r="E480" s="16" t="s">
        <v>223</v>
      </c>
      <c r="F480" s="14"/>
      <c r="G480" s="22">
        <f>G481</f>
        <v>5428.8</v>
      </c>
    </row>
    <row r="481" spans="1:8" s="2" customFormat="1" ht="36.75" customHeight="1" x14ac:dyDescent="0.25">
      <c r="A481" s="124" t="s">
        <v>369</v>
      </c>
      <c r="B481" s="13" t="s">
        <v>281</v>
      </c>
      <c r="C481" s="150" t="s">
        <v>26</v>
      </c>
      <c r="D481" s="150" t="s">
        <v>15</v>
      </c>
      <c r="E481" s="16" t="s">
        <v>363</v>
      </c>
      <c r="F481" s="14"/>
      <c r="G481" s="22">
        <f>G482+G483</f>
        <v>5428.8</v>
      </c>
    </row>
    <row r="482" spans="1:8" s="2" customFormat="1" ht="49.5" customHeight="1" x14ac:dyDescent="0.25">
      <c r="A482" s="124" t="s">
        <v>1196</v>
      </c>
      <c r="B482" s="13" t="s">
        <v>281</v>
      </c>
      <c r="C482" s="150" t="s">
        <v>26</v>
      </c>
      <c r="D482" s="150" t="s">
        <v>15</v>
      </c>
      <c r="E482" s="16" t="s">
        <v>1197</v>
      </c>
      <c r="F482" s="14" t="s">
        <v>53</v>
      </c>
      <c r="G482" s="22">
        <v>5401.6</v>
      </c>
    </row>
    <row r="483" spans="1:8" s="2" customFormat="1" ht="45" customHeight="1" x14ac:dyDescent="0.25">
      <c r="A483" s="124" t="s">
        <v>1198</v>
      </c>
      <c r="B483" s="13" t="s">
        <v>281</v>
      </c>
      <c r="C483" s="150" t="s">
        <v>26</v>
      </c>
      <c r="D483" s="150" t="s">
        <v>15</v>
      </c>
      <c r="E483" s="16" t="s">
        <v>1199</v>
      </c>
      <c r="F483" s="14" t="s">
        <v>53</v>
      </c>
      <c r="G483" s="22">
        <v>27.2</v>
      </c>
    </row>
    <row r="484" spans="1:8" s="2" customFormat="1" ht="16.5" customHeight="1" x14ac:dyDescent="0.25">
      <c r="A484" s="123" t="s">
        <v>507</v>
      </c>
      <c r="B484" s="62" t="s">
        <v>281</v>
      </c>
      <c r="C484" s="149" t="s">
        <v>26</v>
      </c>
      <c r="D484" s="149" t="s">
        <v>18</v>
      </c>
      <c r="E484" s="46"/>
      <c r="F484" s="9"/>
      <c r="G484" s="156">
        <f>G489+G485</f>
        <v>3233.7</v>
      </c>
    </row>
    <row r="485" spans="1:8" s="2" customFormat="1" ht="50.25" customHeight="1" x14ac:dyDescent="0.25">
      <c r="A485" s="455" t="s">
        <v>888</v>
      </c>
      <c r="B485" s="456" t="s">
        <v>281</v>
      </c>
      <c r="C485" s="457" t="s">
        <v>26</v>
      </c>
      <c r="D485" s="457" t="s">
        <v>18</v>
      </c>
      <c r="E485" s="458" t="s">
        <v>16</v>
      </c>
      <c r="F485" s="459"/>
      <c r="G485" s="460">
        <f>G486</f>
        <v>2000</v>
      </c>
    </row>
    <row r="486" spans="1:8" s="2" customFormat="1" ht="34.5" customHeight="1" x14ac:dyDescent="0.25">
      <c r="A486" s="461" t="s">
        <v>937</v>
      </c>
      <c r="B486" s="462" t="s">
        <v>281</v>
      </c>
      <c r="C486" s="463" t="s">
        <v>26</v>
      </c>
      <c r="D486" s="463" t="s">
        <v>18</v>
      </c>
      <c r="E486" s="464" t="s">
        <v>208</v>
      </c>
      <c r="F486" s="465"/>
      <c r="G486" s="451">
        <f>G487</f>
        <v>2000</v>
      </c>
    </row>
    <row r="487" spans="1:8" s="2" customFormat="1" ht="59.25" customHeight="1" x14ac:dyDescent="0.25">
      <c r="A487" s="461" t="s">
        <v>217</v>
      </c>
      <c r="B487" s="462" t="s">
        <v>281</v>
      </c>
      <c r="C487" s="463" t="s">
        <v>26</v>
      </c>
      <c r="D487" s="463" t="s">
        <v>18</v>
      </c>
      <c r="E487" s="464" t="s">
        <v>209</v>
      </c>
      <c r="F487" s="465"/>
      <c r="G487" s="451">
        <f>G488</f>
        <v>2000</v>
      </c>
    </row>
    <row r="488" spans="1:8" s="2" customFormat="1" ht="32.25" customHeight="1" x14ac:dyDescent="0.25">
      <c r="A488" s="461" t="s">
        <v>1430</v>
      </c>
      <c r="B488" s="462" t="s">
        <v>281</v>
      </c>
      <c r="C488" s="463" t="s">
        <v>26</v>
      </c>
      <c r="D488" s="463" t="s">
        <v>18</v>
      </c>
      <c r="E488" s="464" t="s">
        <v>1429</v>
      </c>
      <c r="F488" s="465" t="s">
        <v>53</v>
      </c>
      <c r="G488" s="451">
        <v>2000</v>
      </c>
      <c r="H488" s="2" t="s">
        <v>1416</v>
      </c>
    </row>
    <row r="489" spans="1:8" s="2" customFormat="1" ht="28.5" customHeight="1" x14ac:dyDescent="0.25">
      <c r="A489" s="123" t="s">
        <v>894</v>
      </c>
      <c r="B489" s="62" t="s">
        <v>281</v>
      </c>
      <c r="C489" s="149" t="s">
        <v>26</v>
      </c>
      <c r="D489" s="149" t="s">
        <v>18</v>
      </c>
      <c r="E489" s="46" t="s">
        <v>20</v>
      </c>
      <c r="F489" s="9"/>
      <c r="G489" s="156">
        <f t="shared" ref="G489:G490" si="13">G490</f>
        <v>1233.7</v>
      </c>
    </row>
    <row r="490" spans="1:8" s="1" customFormat="1" ht="30" customHeight="1" x14ac:dyDescent="0.25">
      <c r="A490" s="124" t="s">
        <v>509</v>
      </c>
      <c r="B490" s="13" t="s">
        <v>281</v>
      </c>
      <c r="C490" s="150" t="s">
        <v>26</v>
      </c>
      <c r="D490" s="150" t="s">
        <v>18</v>
      </c>
      <c r="E490" s="16" t="s">
        <v>508</v>
      </c>
      <c r="F490" s="14"/>
      <c r="G490" s="22">
        <f t="shared" si="13"/>
        <v>1233.7</v>
      </c>
    </row>
    <row r="491" spans="1:8" s="1" customFormat="1" ht="16.5" customHeight="1" x14ac:dyDescent="0.25">
      <c r="A491" s="124" t="s">
        <v>511</v>
      </c>
      <c r="B491" s="13" t="s">
        <v>281</v>
      </c>
      <c r="C491" s="150" t="s">
        <v>26</v>
      </c>
      <c r="D491" s="150" t="s">
        <v>18</v>
      </c>
      <c r="E491" s="16" t="s">
        <v>510</v>
      </c>
      <c r="F491" s="14"/>
      <c r="G491" s="22">
        <f>G492+G493+G494+G495</f>
        <v>1233.7</v>
      </c>
    </row>
    <row r="492" spans="1:8" s="1" customFormat="1" ht="30" customHeight="1" x14ac:dyDescent="0.25">
      <c r="A492" s="124" t="s">
        <v>409</v>
      </c>
      <c r="B492" s="13" t="s">
        <v>281</v>
      </c>
      <c r="C492" s="150" t="s">
        <v>26</v>
      </c>
      <c r="D492" s="150" t="s">
        <v>18</v>
      </c>
      <c r="E492" s="16" t="s">
        <v>512</v>
      </c>
      <c r="F492" s="14" t="s">
        <v>53</v>
      </c>
      <c r="G492" s="22">
        <v>228.6</v>
      </c>
    </row>
    <row r="493" spans="1:8" s="1" customFormat="1" ht="30" customHeight="1" x14ac:dyDescent="0.25">
      <c r="A493" s="124" t="s">
        <v>513</v>
      </c>
      <c r="B493" s="13" t="s">
        <v>281</v>
      </c>
      <c r="C493" s="150" t="s">
        <v>26</v>
      </c>
      <c r="D493" s="150" t="s">
        <v>18</v>
      </c>
      <c r="E493" s="16" t="s">
        <v>512</v>
      </c>
      <c r="F493" s="14" t="s">
        <v>55</v>
      </c>
      <c r="G493" s="22">
        <v>0</v>
      </c>
    </row>
    <row r="494" spans="1:8" s="1" customFormat="1" ht="45.75" customHeight="1" x14ac:dyDescent="0.25">
      <c r="A494" s="411" t="s">
        <v>1370</v>
      </c>
      <c r="B494" s="412" t="s">
        <v>281</v>
      </c>
      <c r="C494" s="413" t="s">
        <v>26</v>
      </c>
      <c r="D494" s="413" t="s">
        <v>18</v>
      </c>
      <c r="E494" s="414" t="s">
        <v>1372</v>
      </c>
      <c r="F494" s="415" t="s">
        <v>53</v>
      </c>
      <c r="G494" s="416">
        <v>1000</v>
      </c>
    </row>
    <row r="495" spans="1:8" s="1" customFormat="1" ht="60" customHeight="1" x14ac:dyDescent="0.25">
      <c r="A495" s="411" t="s">
        <v>1371</v>
      </c>
      <c r="B495" s="412" t="s">
        <v>281</v>
      </c>
      <c r="C495" s="413" t="s">
        <v>26</v>
      </c>
      <c r="D495" s="413" t="s">
        <v>18</v>
      </c>
      <c r="E495" s="414" t="s">
        <v>1373</v>
      </c>
      <c r="F495" s="415" t="s">
        <v>53</v>
      </c>
      <c r="G495" s="416">
        <v>5.0999999999999996</v>
      </c>
    </row>
    <row r="496" spans="1:8" s="1" customFormat="1" ht="22.5" customHeight="1" x14ac:dyDescent="0.25">
      <c r="A496" s="405" t="s">
        <v>450</v>
      </c>
      <c r="B496" s="406" t="s">
        <v>281</v>
      </c>
      <c r="C496" s="407" t="s">
        <v>35</v>
      </c>
      <c r="D496" s="407"/>
      <c r="E496" s="408"/>
      <c r="F496" s="409"/>
      <c r="G496" s="410">
        <f>G497</f>
        <v>1834</v>
      </c>
    </row>
    <row r="497" spans="1:7" s="1" customFormat="1" ht="22.5" customHeight="1" x14ac:dyDescent="0.25">
      <c r="A497" s="405" t="s">
        <v>451</v>
      </c>
      <c r="B497" s="406" t="s">
        <v>281</v>
      </c>
      <c r="C497" s="407" t="s">
        <v>35</v>
      </c>
      <c r="D497" s="407" t="s">
        <v>20</v>
      </c>
      <c r="E497" s="408"/>
      <c r="F497" s="409"/>
      <c r="G497" s="410">
        <f>G498</f>
        <v>1834</v>
      </c>
    </row>
    <row r="498" spans="1:7" s="1" customFormat="1" ht="30" customHeight="1" x14ac:dyDescent="0.25">
      <c r="A498" s="405" t="s">
        <v>894</v>
      </c>
      <c r="B498" s="406" t="s">
        <v>281</v>
      </c>
      <c r="C498" s="407" t="s">
        <v>35</v>
      </c>
      <c r="D498" s="407" t="s">
        <v>20</v>
      </c>
      <c r="E498" s="408" t="s">
        <v>20</v>
      </c>
      <c r="F498" s="409"/>
      <c r="G498" s="410">
        <f>G499</f>
        <v>1834</v>
      </c>
    </row>
    <row r="499" spans="1:7" s="1" customFormat="1" ht="30" customHeight="1" x14ac:dyDescent="0.25">
      <c r="A499" s="411" t="s">
        <v>310</v>
      </c>
      <c r="B499" s="412" t="s">
        <v>281</v>
      </c>
      <c r="C499" s="413" t="s">
        <v>35</v>
      </c>
      <c r="D499" s="413" t="s">
        <v>20</v>
      </c>
      <c r="E499" s="414" t="s">
        <v>299</v>
      </c>
      <c r="F499" s="415"/>
      <c r="G499" s="416">
        <f>G500</f>
        <v>1834</v>
      </c>
    </row>
    <row r="500" spans="1:7" s="1" customFormat="1" ht="30" customHeight="1" x14ac:dyDescent="0.25">
      <c r="A500" s="411" t="s">
        <v>311</v>
      </c>
      <c r="B500" s="412" t="s">
        <v>281</v>
      </c>
      <c r="C500" s="413" t="s">
        <v>35</v>
      </c>
      <c r="D500" s="413" t="s">
        <v>20</v>
      </c>
      <c r="E500" s="414" t="s">
        <v>300</v>
      </c>
      <c r="F500" s="415"/>
      <c r="G500" s="416">
        <f>G501</f>
        <v>1834</v>
      </c>
    </row>
    <row r="501" spans="1:7" s="1" customFormat="1" ht="51" customHeight="1" x14ac:dyDescent="0.25">
      <c r="A501" s="411" t="s">
        <v>1323</v>
      </c>
      <c r="B501" s="412" t="s">
        <v>281</v>
      </c>
      <c r="C501" s="413" t="s">
        <v>35</v>
      </c>
      <c r="D501" s="413" t="s">
        <v>20</v>
      </c>
      <c r="E501" s="414" t="s">
        <v>301</v>
      </c>
      <c r="F501" s="415" t="s">
        <v>53</v>
      </c>
      <c r="G501" s="416">
        <v>1834</v>
      </c>
    </row>
    <row r="502" spans="1:7" s="2" customFormat="1" x14ac:dyDescent="0.25">
      <c r="A502" s="123" t="s">
        <v>39</v>
      </c>
      <c r="B502" s="62" t="s">
        <v>281</v>
      </c>
      <c r="C502" s="149" t="s">
        <v>24</v>
      </c>
      <c r="D502" s="149"/>
      <c r="E502" s="46"/>
      <c r="F502" s="9"/>
      <c r="G502" s="156">
        <f>G503+G508</f>
        <v>19533.599999999999</v>
      </c>
    </row>
    <row r="503" spans="1:7" s="2" customFormat="1" x14ac:dyDescent="0.25">
      <c r="A503" s="123" t="s">
        <v>46</v>
      </c>
      <c r="B503" s="62" t="s">
        <v>281</v>
      </c>
      <c r="C503" s="149" t="s">
        <v>24</v>
      </c>
      <c r="D503" s="149" t="s">
        <v>18</v>
      </c>
      <c r="E503" s="46"/>
      <c r="F503" s="9"/>
      <c r="G503" s="156">
        <f>G504</f>
        <v>19533.599999999999</v>
      </c>
    </row>
    <row r="504" spans="1:7" s="1" customFormat="1" ht="29.25" x14ac:dyDescent="0.25">
      <c r="A504" s="123" t="str">
        <f>A162</f>
        <v>Муниципальная программа «Социальная поддержка населения муниципального образования Билибинский муниципальный район»</v>
      </c>
      <c r="B504" s="62" t="s">
        <v>281</v>
      </c>
      <c r="C504" s="149" t="s">
        <v>24</v>
      </c>
      <c r="D504" s="149" t="s">
        <v>18</v>
      </c>
      <c r="E504" s="46" t="s">
        <v>15</v>
      </c>
      <c r="F504" s="9"/>
      <c r="G504" s="156">
        <f t="shared" ref="G504:G505" si="14">G505</f>
        <v>19533.599999999999</v>
      </c>
    </row>
    <row r="505" spans="1:7" s="1" customFormat="1" ht="105" x14ac:dyDescent="0.25">
      <c r="A505" s="124" t="s">
        <v>464</v>
      </c>
      <c r="B505" s="13" t="s">
        <v>281</v>
      </c>
      <c r="C505" s="150" t="s">
        <v>24</v>
      </c>
      <c r="D505" s="150" t="s">
        <v>18</v>
      </c>
      <c r="E505" s="16" t="s">
        <v>367</v>
      </c>
      <c r="F505" s="14"/>
      <c r="G505" s="22">
        <f t="shared" si="14"/>
        <v>19533.599999999999</v>
      </c>
    </row>
    <row r="506" spans="1:7" s="1" customFormat="1" ht="30" x14ac:dyDescent="0.25">
      <c r="A506" s="124" t="s">
        <v>372</v>
      </c>
      <c r="B506" s="13" t="s">
        <v>281</v>
      </c>
      <c r="C506" s="150" t="s">
        <v>24</v>
      </c>
      <c r="D506" s="150" t="s">
        <v>18</v>
      </c>
      <c r="E506" s="16" t="s">
        <v>368</v>
      </c>
      <c r="F506" s="14"/>
      <c r="G506" s="22">
        <f>G507</f>
        <v>19533.599999999999</v>
      </c>
    </row>
    <row r="507" spans="1:7" s="1" customFormat="1" ht="63" customHeight="1" x14ac:dyDescent="0.25">
      <c r="A507" s="124" t="s">
        <v>791</v>
      </c>
      <c r="B507" s="13" t="s">
        <v>281</v>
      </c>
      <c r="C507" s="150" t="s">
        <v>24</v>
      </c>
      <c r="D507" s="150" t="s">
        <v>18</v>
      </c>
      <c r="E507" s="16" t="s">
        <v>556</v>
      </c>
      <c r="F507" s="14" t="s">
        <v>1</v>
      </c>
      <c r="G507" s="22">
        <v>19533.599999999999</v>
      </c>
    </row>
    <row r="508" spans="1:7" s="1" customFormat="1" ht="21" customHeight="1" x14ac:dyDescent="0.25">
      <c r="A508" s="123" t="s">
        <v>62</v>
      </c>
      <c r="B508" s="62" t="s">
        <v>281</v>
      </c>
      <c r="C508" s="149" t="s">
        <v>24</v>
      </c>
      <c r="D508" s="149" t="s">
        <v>38</v>
      </c>
      <c r="E508" s="46"/>
      <c r="F508" s="9"/>
      <c r="G508" s="156">
        <f>G509</f>
        <v>0</v>
      </c>
    </row>
    <row r="509" spans="1:7" s="1" customFormat="1" ht="30" customHeight="1" x14ac:dyDescent="0.25">
      <c r="A509" s="123" t="s">
        <v>905</v>
      </c>
      <c r="B509" s="62" t="s">
        <v>281</v>
      </c>
      <c r="C509" s="149" t="s">
        <v>24</v>
      </c>
      <c r="D509" s="149" t="s">
        <v>38</v>
      </c>
      <c r="E509" s="46" t="s">
        <v>26</v>
      </c>
      <c r="F509" s="9"/>
      <c r="G509" s="156">
        <f>G510</f>
        <v>0</v>
      </c>
    </row>
    <row r="510" spans="1:7" s="1" customFormat="1" ht="36" customHeight="1" x14ac:dyDescent="0.25">
      <c r="A510" s="124" t="s">
        <v>1027</v>
      </c>
      <c r="B510" s="13" t="s">
        <v>281</v>
      </c>
      <c r="C510" s="150" t="s">
        <v>24</v>
      </c>
      <c r="D510" s="150" t="s">
        <v>38</v>
      </c>
      <c r="E510" s="16" t="s">
        <v>1025</v>
      </c>
      <c r="F510" s="14"/>
      <c r="G510" s="22">
        <f>G511</f>
        <v>0</v>
      </c>
    </row>
    <row r="511" spans="1:7" s="1" customFormat="1" ht="62.25" customHeight="1" x14ac:dyDescent="0.25">
      <c r="A511" s="124" t="s">
        <v>1028</v>
      </c>
      <c r="B511" s="13" t="s">
        <v>281</v>
      </c>
      <c r="C511" s="150" t="s">
        <v>24</v>
      </c>
      <c r="D511" s="150" t="s">
        <v>38</v>
      </c>
      <c r="E511" s="16" t="s">
        <v>1026</v>
      </c>
      <c r="F511" s="14"/>
      <c r="G511" s="22">
        <f>G512</f>
        <v>0</v>
      </c>
    </row>
    <row r="512" spans="1:7" s="1" customFormat="1" ht="20.25" customHeight="1" x14ac:dyDescent="0.25">
      <c r="A512" s="124" t="s">
        <v>228</v>
      </c>
      <c r="B512" s="13" t="s">
        <v>281</v>
      </c>
      <c r="C512" s="150" t="s">
        <v>24</v>
      </c>
      <c r="D512" s="150" t="s">
        <v>38</v>
      </c>
      <c r="E512" s="16" t="s">
        <v>1029</v>
      </c>
      <c r="F512" s="14" t="s">
        <v>55</v>
      </c>
      <c r="G512" s="22"/>
    </row>
    <row r="513" spans="1:9" s="2" customFormat="1" ht="16.5" customHeight="1" x14ac:dyDescent="0.25">
      <c r="A513" s="405"/>
      <c r="B513" s="406"/>
      <c r="C513" s="407"/>
      <c r="D513" s="407"/>
      <c r="E513" s="408"/>
      <c r="F513" s="409"/>
      <c r="G513" s="410">
        <f>G514</f>
        <v>0</v>
      </c>
    </row>
    <row r="514" spans="1:9" s="2" customFormat="1" ht="16.5" customHeight="1" x14ac:dyDescent="0.25">
      <c r="A514" s="405"/>
      <c r="B514" s="406"/>
      <c r="C514" s="407"/>
      <c r="D514" s="407"/>
      <c r="E514" s="408"/>
      <c r="F514" s="409"/>
      <c r="G514" s="410">
        <f>G515</f>
        <v>0</v>
      </c>
    </row>
    <row r="515" spans="1:9" s="2" customFormat="1" ht="29.25" customHeight="1" x14ac:dyDescent="0.25">
      <c r="A515" s="405"/>
      <c r="B515" s="406"/>
      <c r="C515" s="407"/>
      <c r="D515" s="407"/>
      <c r="E515" s="408"/>
      <c r="F515" s="409"/>
      <c r="G515" s="410">
        <f t="shared" ref="G515:G517" si="15">G516</f>
        <v>0</v>
      </c>
    </row>
    <row r="516" spans="1:9" s="1" customFormat="1" ht="30" customHeight="1" x14ac:dyDescent="0.25">
      <c r="A516" s="411"/>
      <c r="B516" s="412"/>
      <c r="C516" s="413"/>
      <c r="D516" s="413"/>
      <c r="E516" s="414"/>
      <c r="F516" s="415"/>
      <c r="G516" s="416">
        <f t="shared" si="15"/>
        <v>0</v>
      </c>
    </row>
    <row r="517" spans="1:9" s="1" customFormat="1" ht="16.5" customHeight="1" x14ac:dyDescent="0.25">
      <c r="A517" s="411"/>
      <c r="B517" s="412"/>
      <c r="C517" s="413"/>
      <c r="D517" s="413"/>
      <c r="E517" s="414"/>
      <c r="F517" s="415"/>
      <c r="G517" s="416">
        <f t="shared" si="15"/>
        <v>0</v>
      </c>
    </row>
    <row r="518" spans="1:9" s="1" customFormat="1" ht="30" customHeight="1" x14ac:dyDescent="0.25">
      <c r="A518" s="411"/>
      <c r="B518" s="412"/>
      <c r="C518" s="413"/>
      <c r="D518" s="413"/>
      <c r="E518" s="414"/>
      <c r="F518" s="415"/>
      <c r="G518" s="416"/>
    </row>
    <row r="519" spans="1:9" s="1" customFormat="1" ht="29.25" customHeight="1" x14ac:dyDescent="0.25">
      <c r="A519" s="274" t="s">
        <v>436</v>
      </c>
      <c r="B519" s="62" t="s">
        <v>281</v>
      </c>
      <c r="C519" s="9" t="s">
        <v>433</v>
      </c>
      <c r="D519" s="9"/>
      <c r="E519" s="9"/>
      <c r="F519" s="9"/>
      <c r="G519" s="156">
        <f>G520</f>
        <v>0</v>
      </c>
    </row>
    <row r="520" spans="1:9" s="1" customFormat="1" ht="16.5" customHeight="1" x14ac:dyDescent="0.25">
      <c r="A520" s="274" t="s">
        <v>860</v>
      </c>
      <c r="B520" s="62" t="s">
        <v>281</v>
      </c>
      <c r="C520" s="9" t="s">
        <v>433</v>
      </c>
      <c r="D520" s="9" t="s">
        <v>17</v>
      </c>
      <c r="E520" s="9"/>
      <c r="F520" s="9"/>
      <c r="G520" s="156">
        <f>G521</f>
        <v>0</v>
      </c>
    </row>
    <row r="521" spans="1:9" s="1" customFormat="1" ht="16.5" customHeight="1" x14ac:dyDescent="0.25">
      <c r="A521" s="274" t="s">
        <v>861</v>
      </c>
      <c r="B521" s="62" t="s">
        <v>281</v>
      </c>
      <c r="C521" s="9" t="s">
        <v>433</v>
      </c>
      <c r="D521" s="9" t="s">
        <v>17</v>
      </c>
      <c r="E521" s="46" t="s">
        <v>858</v>
      </c>
      <c r="F521" s="9"/>
      <c r="G521" s="156">
        <f>G522</f>
        <v>0</v>
      </c>
    </row>
    <row r="522" spans="1:9" s="1" customFormat="1" ht="60" customHeight="1" x14ac:dyDescent="0.25">
      <c r="A522" s="20" t="s">
        <v>943</v>
      </c>
      <c r="B522" s="13" t="s">
        <v>281</v>
      </c>
      <c r="C522" s="14" t="s">
        <v>433</v>
      </c>
      <c r="D522" s="14" t="s">
        <v>17</v>
      </c>
      <c r="E522" s="16" t="s">
        <v>859</v>
      </c>
      <c r="F522" s="14"/>
      <c r="G522" s="22">
        <f>G523</f>
        <v>0</v>
      </c>
    </row>
    <row r="523" spans="1:9" s="1" customFormat="1" ht="30" customHeight="1" x14ac:dyDescent="0.25">
      <c r="A523" s="20" t="s">
        <v>944</v>
      </c>
      <c r="B523" s="13" t="s">
        <v>281</v>
      </c>
      <c r="C523" s="14" t="s">
        <v>433</v>
      </c>
      <c r="D523" s="14" t="s">
        <v>17</v>
      </c>
      <c r="E523" s="16" t="s">
        <v>864</v>
      </c>
      <c r="F523" s="14" t="s">
        <v>434</v>
      </c>
      <c r="G523" s="22"/>
    </row>
    <row r="524" spans="1:9" s="6" customFormat="1" ht="29.25" x14ac:dyDescent="0.25">
      <c r="A524" s="123" t="s">
        <v>373</v>
      </c>
      <c r="B524" s="62" t="s">
        <v>374</v>
      </c>
      <c r="C524" s="149"/>
      <c r="D524" s="149"/>
      <c r="E524" s="46"/>
      <c r="F524" s="9"/>
      <c r="G524" s="156">
        <f>G525</f>
        <v>10531.4</v>
      </c>
      <c r="H524" s="259"/>
      <c r="I524" s="162"/>
    </row>
    <row r="525" spans="1:9" s="2" customFormat="1" x14ac:dyDescent="0.25">
      <c r="A525" s="123" t="s">
        <v>14</v>
      </c>
      <c r="B525" s="62" t="s">
        <v>374</v>
      </c>
      <c r="C525" s="149" t="s">
        <v>15</v>
      </c>
      <c r="D525" s="149"/>
      <c r="E525" s="46"/>
      <c r="F525" s="9"/>
      <c r="G525" s="156">
        <f>G526+G541+G537</f>
        <v>10531.4</v>
      </c>
      <c r="H525" s="132"/>
    </row>
    <row r="526" spans="1:9" s="2" customFormat="1" ht="43.5" x14ac:dyDescent="0.25">
      <c r="A526" s="123" t="s">
        <v>43</v>
      </c>
      <c r="B526" s="62" t="s">
        <v>374</v>
      </c>
      <c r="C526" s="149" t="s">
        <v>15</v>
      </c>
      <c r="D526" s="149" t="s">
        <v>17</v>
      </c>
      <c r="E526" s="46"/>
      <c r="F526" s="9"/>
      <c r="G526" s="156">
        <f>G527</f>
        <v>10411.4</v>
      </c>
    </row>
    <row r="527" spans="1:9" s="1" customFormat="1" x14ac:dyDescent="0.25">
      <c r="A527" s="123" t="s">
        <v>382</v>
      </c>
      <c r="B527" s="62" t="s">
        <v>374</v>
      </c>
      <c r="C527" s="149" t="s">
        <v>15</v>
      </c>
      <c r="D527" s="149" t="s">
        <v>17</v>
      </c>
      <c r="E527" s="46" t="s">
        <v>375</v>
      </c>
      <c r="F527" s="9"/>
      <c r="G527" s="156">
        <f>G528+G535</f>
        <v>10411.4</v>
      </c>
    </row>
    <row r="528" spans="1:9" s="1" customFormat="1" x14ac:dyDescent="0.25">
      <c r="A528" s="124" t="s">
        <v>383</v>
      </c>
      <c r="B528" s="13" t="s">
        <v>374</v>
      </c>
      <c r="C528" s="150" t="s">
        <v>15</v>
      </c>
      <c r="D528" s="150" t="s">
        <v>17</v>
      </c>
      <c r="E528" s="16" t="s">
        <v>376</v>
      </c>
      <c r="F528" s="14"/>
      <c r="G528" s="22">
        <f>G529+G530+G531+G533+G534+G532</f>
        <v>10411.4</v>
      </c>
    </row>
    <row r="529" spans="1:9" s="1" customFormat="1" ht="75" x14ac:dyDescent="0.25">
      <c r="A529" s="124" t="s">
        <v>384</v>
      </c>
      <c r="B529" s="13" t="s">
        <v>374</v>
      </c>
      <c r="C529" s="150" t="s">
        <v>15</v>
      </c>
      <c r="D529" s="150" t="s">
        <v>17</v>
      </c>
      <c r="E529" s="16" t="s">
        <v>377</v>
      </c>
      <c r="F529" s="14" t="s">
        <v>52</v>
      </c>
      <c r="G529" s="416">
        <f>9375.4+769</f>
        <v>10144.4</v>
      </c>
      <c r="H529" s="361" t="s">
        <v>1415</v>
      </c>
    </row>
    <row r="530" spans="1:9" s="1" customFormat="1" ht="66.75" customHeight="1" x14ac:dyDescent="0.25">
      <c r="A530" s="124" t="s">
        <v>230</v>
      </c>
      <c r="B530" s="13" t="s">
        <v>374</v>
      </c>
      <c r="C530" s="150" t="s">
        <v>15</v>
      </c>
      <c r="D530" s="150" t="s">
        <v>17</v>
      </c>
      <c r="E530" s="16" t="s">
        <v>378</v>
      </c>
      <c r="F530" s="14" t="s">
        <v>52</v>
      </c>
      <c r="G530" s="22"/>
    </row>
    <row r="531" spans="1:9" s="1" customFormat="1" ht="45" x14ac:dyDescent="0.25">
      <c r="A531" s="124" t="s">
        <v>406</v>
      </c>
      <c r="B531" s="13" t="s">
        <v>374</v>
      </c>
      <c r="C531" s="150" t="s">
        <v>15</v>
      </c>
      <c r="D531" s="150" t="s">
        <v>17</v>
      </c>
      <c r="E531" s="16" t="s">
        <v>378</v>
      </c>
      <c r="F531" s="14" t="s">
        <v>53</v>
      </c>
      <c r="G531" s="22">
        <v>149</v>
      </c>
      <c r="I531" s="136"/>
    </row>
    <row r="532" spans="1:9" s="1" customFormat="1" ht="30" x14ac:dyDescent="0.25">
      <c r="A532" s="124" t="s">
        <v>248</v>
      </c>
      <c r="B532" s="13" t="s">
        <v>374</v>
      </c>
      <c r="C532" s="150" t="s">
        <v>15</v>
      </c>
      <c r="D532" s="150" t="s">
        <v>17</v>
      </c>
      <c r="E532" s="16" t="s">
        <v>378</v>
      </c>
      <c r="F532" s="14" t="s">
        <v>54</v>
      </c>
      <c r="G532" s="22">
        <v>4</v>
      </c>
      <c r="I532" s="136"/>
    </row>
    <row r="533" spans="1:9" s="1" customFormat="1" ht="77.25" customHeight="1" x14ac:dyDescent="0.25">
      <c r="A533" s="124" t="s">
        <v>249</v>
      </c>
      <c r="B533" s="13" t="s">
        <v>374</v>
      </c>
      <c r="C533" s="150" t="s">
        <v>15</v>
      </c>
      <c r="D533" s="150" t="s">
        <v>17</v>
      </c>
      <c r="E533" s="16" t="s">
        <v>379</v>
      </c>
      <c r="F533" s="14" t="s">
        <v>52</v>
      </c>
      <c r="G533" s="22">
        <v>114</v>
      </c>
      <c r="I533" s="136"/>
    </row>
    <row r="534" spans="1:9" s="1" customFormat="1" ht="66" customHeight="1" x14ac:dyDescent="0.25">
      <c r="A534" s="124" t="s">
        <v>994</v>
      </c>
      <c r="B534" s="13" t="s">
        <v>374</v>
      </c>
      <c r="C534" s="150" t="s">
        <v>15</v>
      </c>
      <c r="D534" s="150" t="s">
        <v>17</v>
      </c>
      <c r="E534" s="16" t="s">
        <v>997</v>
      </c>
      <c r="F534" s="14" t="s">
        <v>52</v>
      </c>
      <c r="G534" s="22"/>
      <c r="I534" s="136"/>
    </row>
    <row r="535" spans="1:9" s="1" customFormat="1" x14ac:dyDescent="0.25">
      <c r="A535" s="124" t="s">
        <v>385</v>
      </c>
      <c r="B535" s="13" t="s">
        <v>374</v>
      </c>
      <c r="C535" s="150" t="s">
        <v>15</v>
      </c>
      <c r="D535" s="150" t="s">
        <v>17</v>
      </c>
      <c r="E535" s="16" t="s">
        <v>380</v>
      </c>
      <c r="F535" s="14"/>
      <c r="G535" s="22">
        <f>G536</f>
        <v>0</v>
      </c>
    </row>
    <row r="536" spans="1:9" s="1" customFormat="1" ht="30" x14ac:dyDescent="0.25">
      <c r="A536" s="124" t="s">
        <v>248</v>
      </c>
      <c r="B536" s="13" t="s">
        <v>374</v>
      </c>
      <c r="C536" s="150" t="s">
        <v>15</v>
      </c>
      <c r="D536" s="150" t="s">
        <v>17</v>
      </c>
      <c r="E536" s="16" t="s">
        <v>381</v>
      </c>
      <c r="F536" s="14" t="s">
        <v>54</v>
      </c>
      <c r="G536" s="22">
        <v>0</v>
      </c>
    </row>
    <row r="537" spans="1:9" s="1" customFormat="1" x14ac:dyDescent="0.25">
      <c r="A537" s="123" t="s">
        <v>19</v>
      </c>
      <c r="B537" s="13" t="s">
        <v>374</v>
      </c>
      <c r="C537" s="149" t="s">
        <v>15</v>
      </c>
      <c r="D537" s="149" t="s">
        <v>20</v>
      </c>
      <c r="E537" s="46"/>
      <c r="F537" s="9"/>
      <c r="G537" s="156">
        <f>G538</f>
        <v>0</v>
      </c>
    </row>
    <row r="538" spans="1:9" s="1" customFormat="1" x14ac:dyDescent="0.25">
      <c r="A538" s="123" t="s">
        <v>911</v>
      </c>
      <c r="B538" s="13" t="s">
        <v>374</v>
      </c>
      <c r="C538" s="149" t="s">
        <v>15</v>
      </c>
      <c r="D538" s="149" t="s">
        <v>20</v>
      </c>
      <c r="E538" s="46" t="s">
        <v>386</v>
      </c>
      <c r="F538" s="9"/>
      <c r="G538" s="156">
        <f>G539</f>
        <v>0</v>
      </c>
    </row>
    <row r="539" spans="1:9" s="1" customFormat="1" ht="30" x14ac:dyDescent="0.25">
      <c r="A539" s="124" t="s">
        <v>879</v>
      </c>
      <c r="B539" s="13" t="s">
        <v>374</v>
      </c>
      <c r="C539" s="150" t="s">
        <v>15</v>
      </c>
      <c r="D539" s="150" t="s">
        <v>20</v>
      </c>
      <c r="E539" s="16" t="s">
        <v>880</v>
      </c>
      <c r="F539" s="14"/>
      <c r="G539" s="22">
        <f>G540</f>
        <v>0</v>
      </c>
    </row>
    <row r="540" spans="1:9" s="1" customFormat="1" ht="45" x14ac:dyDescent="0.25">
      <c r="A540" s="411" t="s">
        <v>877</v>
      </c>
      <c r="B540" s="412" t="s">
        <v>374</v>
      </c>
      <c r="C540" s="413" t="s">
        <v>15</v>
      </c>
      <c r="D540" s="413" t="s">
        <v>20</v>
      </c>
      <c r="E540" s="414" t="s">
        <v>878</v>
      </c>
      <c r="F540" s="415" t="s">
        <v>53</v>
      </c>
      <c r="G540" s="416">
        <v>0</v>
      </c>
      <c r="H540" s="1" t="s">
        <v>1399</v>
      </c>
    </row>
    <row r="541" spans="1:9" s="2" customFormat="1" x14ac:dyDescent="0.25">
      <c r="A541" s="123" t="s">
        <v>22</v>
      </c>
      <c r="B541" s="62" t="s">
        <v>374</v>
      </c>
      <c r="C541" s="149" t="s">
        <v>15</v>
      </c>
      <c r="D541" s="149" t="s">
        <v>12</v>
      </c>
      <c r="E541" s="46"/>
      <c r="F541" s="9"/>
      <c r="G541" s="156">
        <f t="shared" ref="G541:G543" si="16">G542</f>
        <v>120</v>
      </c>
    </row>
    <row r="542" spans="1:9" s="1" customFormat="1" ht="29.25" x14ac:dyDescent="0.25">
      <c r="A542" s="123" t="s">
        <v>425</v>
      </c>
      <c r="B542" s="62" t="s">
        <v>374</v>
      </c>
      <c r="C542" s="149" t="s">
        <v>15</v>
      </c>
      <c r="D542" s="149" t="s">
        <v>12</v>
      </c>
      <c r="E542" s="46" t="s">
        <v>251</v>
      </c>
      <c r="F542" s="9"/>
      <c r="G542" s="156">
        <f t="shared" si="16"/>
        <v>120</v>
      </c>
    </row>
    <row r="543" spans="1:9" s="1" customFormat="1" ht="30" x14ac:dyDescent="0.25">
      <c r="A543" s="124" t="s">
        <v>454</v>
      </c>
      <c r="B543" s="13" t="s">
        <v>374</v>
      </c>
      <c r="C543" s="150" t="s">
        <v>15</v>
      </c>
      <c r="D543" s="150" t="s">
        <v>12</v>
      </c>
      <c r="E543" s="16" t="s">
        <v>452</v>
      </c>
      <c r="F543" s="14"/>
      <c r="G543" s="22">
        <f t="shared" si="16"/>
        <v>120</v>
      </c>
    </row>
    <row r="544" spans="1:9" s="1" customFormat="1" ht="30" x14ac:dyDescent="0.25">
      <c r="A544" s="124" t="s">
        <v>296</v>
      </c>
      <c r="B544" s="13" t="s">
        <v>374</v>
      </c>
      <c r="C544" s="150" t="s">
        <v>15</v>
      </c>
      <c r="D544" s="150" t="s">
        <v>12</v>
      </c>
      <c r="E544" s="16" t="s">
        <v>453</v>
      </c>
      <c r="F544" s="14" t="s">
        <v>55</v>
      </c>
      <c r="G544" s="22">
        <v>120</v>
      </c>
    </row>
    <row r="545" spans="1:8" s="1" customFormat="1" hidden="1" x14ac:dyDescent="0.25">
      <c r="A545" s="12"/>
      <c r="B545" s="13"/>
      <c r="C545" s="14"/>
      <c r="D545" s="14"/>
      <c r="E545" s="14"/>
      <c r="F545" s="14"/>
      <c r="G545" s="15"/>
    </row>
    <row r="546" spans="1:8" s="1" customFormat="1" hidden="1" x14ac:dyDescent="0.25">
      <c r="A546" s="20"/>
      <c r="B546" s="13"/>
      <c r="C546" s="21"/>
      <c r="D546" s="21"/>
      <c r="E546" s="14"/>
      <c r="F546" s="14"/>
      <c r="G546" s="22"/>
    </row>
    <row r="547" spans="1:8" s="1" customFormat="1" ht="29.25" hidden="1" x14ac:dyDescent="0.25">
      <c r="A547" s="274" t="s">
        <v>436</v>
      </c>
      <c r="B547" s="62" t="s">
        <v>281</v>
      </c>
      <c r="C547" s="9" t="s">
        <v>433</v>
      </c>
      <c r="D547" s="9"/>
      <c r="E547" s="9"/>
      <c r="F547" s="9"/>
      <c r="G547" s="156">
        <f>G548</f>
        <v>0</v>
      </c>
    </row>
    <row r="548" spans="1:8" s="1" customFormat="1" hidden="1" x14ac:dyDescent="0.25">
      <c r="A548" s="274" t="s">
        <v>860</v>
      </c>
      <c r="B548" s="62" t="s">
        <v>281</v>
      </c>
      <c r="C548" s="9" t="s">
        <v>433</v>
      </c>
      <c r="D548" s="9" t="s">
        <v>17</v>
      </c>
      <c r="E548" s="9"/>
      <c r="F548" s="9"/>
      <c r="G548" s="156">
        <f>G549</f>
        <v>0</v>
      </c>
    </row>
    <row r="549" spans="1:8" s="1" customFormat="1" hidden="1" x14ac:dyDescent="0.25">
      <c r="A549" s="274" t="s">
        <v>861</v>
      </c>
      <c r="B549" s="62" t="s">
        <v>281</v>
      </c>
      <c r="C549" s="9" t="s">
        <v>433</v>
      </c>
      <c r="D549" s="9" t="s">
        <v>17</v>
      </c>
      <c r="E549" s="46" t="s">
        <v>858</v>
      </c>
      <c r="F549" s="9"/>
      <c r="G549" s="156">
        <f>G550</f>
        <v>0</v>
      </c>
    </row>
    <row r="550" spans="1:8" s="1" customFormat="1" ht="60" hidden="1" x14ac:dyDescent="0.25">
      <c r="A550" s="20" t="s">
        <v>862</v>
      </c>
      <c r="B550" s="13" t="s">
        <v>281</v>
      </c>
      <c r="C550" s="14" t="s">
        <v>433</v>
      </c>
      <c r="D550" s="14" t="s">
        <v>17</v>
      </c>
      <c r="E550" s="16" t="s">
        <v>859</v>
      </c>
      <c r="F550" s="14"/>
      <c r="G550" s="22">
        <f>G551</f>
        <v>0</v>
      </c>
    </row>
    <row r="551" spans="1:8" s="1" customFormat="1" hidden="1" x14ac:dyDescent="0.25">
      <c r="A551" s="20" t="s">
        <v>863</v>
      </c>
      <c r="B551" s="13" t="s">
        <v>281</v>
      </c>
      <c r="C551" s="14" t="s">
        <v>433</v>
      </c>
      <c r="D551" s="14" t="s">
        <v>17</v>
      </c>
      <c r="E551" s="16" t="s">
        <v>864</v>
      </c>
      <c r="F551" s="14" t="s">
        <v>434</v>
      </c>
      <c r="G551" s="22"/>
    </row>
    <row r="552" spans="1:8" s="1" customFormat="1" hidden="1" x14ac:dyDescent="0.25">
      <c r="A552" s="269"/>
      <c r="B552" s="63"/>
      <c r="C552" s="64"/>
      <c r="D552" s="64"/>
      <c r="E552" s="51"/>
      <c r="F552" s="51"/>
      <c r="G552" s="65"/>
      <c r="H552" s="136"/>
    </row>
    <row r="553" spans="1:8" s="1" customFormat="1" x14ac:dyDescent="0.25">
      <c r="A553" s="269"/>
      <c r="B553" s="63"/>
      <c r="C553" s="64"/>
      <c r="D553" s="64"/>
      <c r="E553" s="51"/>
      <c r="F553" s="51"/>
      <c r="G553" s="65"/>
      <c r="H553" s="136"/>
    </row>
    <row r="554" spans="1:8" s="1" customFormat="1" x14ac:dyDescent="0.25">
      <c r="A554" s="269"/>
      <c r="B554" s="63"/>
      <c r="C554" s="64"/>
      <c r="D554" s="64"/>
      <c r="E554" s="51"/>
      <c r="F554" s="51"/>
      <c r="G554" s="65"/>
      <c r="H554" s="136"/>
    </row>
    <row r="555" spans="1:8" s="1" customFormat="1" x14ac:dyDescent="0.25">
      <c r="A555" s="269"/>
      <c r="B555" s="63"/>
      <c r="C555" s="64"/>
      <c r="D555" s="64"/>
      <c r="E555" s="51"/>
      <c r="F555" s="51"/>
      <c r="G555" s="65"/>
      <c r="H555" s="136"/>
    </row>
    <row r="556" spans="1:8" s="1" customFormat="1" x14ac:dyDescent="0.25">
      <c r="A556" s="269"/>
      <c r="B556" s="63"/>
      <c r="C556" s="64"/>
      <c r="D556" s="64"/>
      <c r="E556" s="51"/>
      <c r="F556" s="51"/>
      <c r="G556" s="263"/>
      <c r="H556" s="136"/>
    </row>
    <row r="557" spans="1:8" s="1" customFormat="1" x14ac:dyDescent="0.25">
      <c r="A557" s="269"/>
      <c r="B557" s="63"/>
      <c r="C557" s="64"/>
      <c r="D557" s="64"/>
      <c r="E557" s="51"/>
      <c r="F557" s="51"/>
      <c r="G557" s="263"/>
      <c r="H557" s="136"/>
    </row>
    <row r="558" spans="1:8" s="1" customFormat="1" x14ac:dyDescent="0.25">
      <c r="A558" s="269"/>
      <c r="B558" s="63"/>
      <c r="C558" s="64"/>
      <c r="D558" s="64"/>
      <c r="E558" s="51"/>
      <c r="F558" s="51"/>
      <c r="G558" s="263"/>
      <c r="H558" s="136"/>
    </row>
    <row r="559" spans="1:8" s="1" customFormat="1" x14ac:dyDescent="0.25">
      <c r="A559" s="269"/>
      <c r="B559" s="63"/>
      <c r="C559" s="64"/>
      <c r="D559" s="64"/>
      <c r="E559" s="51"/>
      <c r="F559" s="51"/>
      <c r="G559" s="263"/>
      <c r="H559" s="136"/>
    </row>
    <row r="560" spans="1:8" s="1" customFormat="1" x14ac:dyDescent="0.25">
      <c r="A560" s="269"/>
      <c r="B560" s="63"/>
      <c r="C560" s="64"/>
      <c r="D560" s="64"/>
      <c r="E560" s="51"/>
      <c r="F560" s="51"/>
      <c r="G560" s="263"/>
      <c r="H560" s="136"/>
    </row>
    <row r="561" spans="1:8" s="1" customFormat="1" x14ac:dyDescent="0.25">
      <c r="A561" s="269"/>
      <c r="B561" s="63"/>
      <c r="C561" s="64"/>
      <c r="D561" s="64"/>
      <c r="E561" s="51"/>
      <c r="F561" s="51"/>
      <c r="G561" s="65"/>
      <c r="H561" s="136"/>
    </row>
    <row r="562" spans="1:8" s="1" customFormat="1" x14ac:dyDescent="0.25">
      <c r="A562" s="269"/>
      <c r="B562" s="63"/>
      <c r="C562" s="64"/>
      <c r="D562" s="64"/>
      <c r="E562" s="51"/>
      <c r="F562" s="51"/>
      <c r="G562" s="65"/>
      <c r="H562" s="136"/>
    </row>
    <row r="563" spans="1:8" s="1" customFormat="1" x14ac:dyDescent="0.25">
      <c r="A563" s="269"/>
      <c r="B563" s="63"/>
      <c r="C563" s="64"/>
      <c r="D563" s="64"/>
      <c r="E563" s="51"/>
      <c r="F563" s="51"/>
      <c r="G563" s="65"/>
      <c r="H563" s="136"/>
    </row>
    <row r="564" spans="1:8" s="1" customFormat="1" x14ac:dyDescent="0.25">
      <c r="A564" s="269"/>
      <c r="B564" s="63"/>
      <c r="C564" s="64"/>
      <c r="D564" s="64"/>
      <c r="E564" s="51"/>
      <c r="F564" s="51"/>
      <c r="G564" s="65"/>
      <c r="H564" s="136"/>
    </row>
    <row r="565" spans="1:8" s="1" customFormat="1" x14ac:dyDescent="0.25">
      <c r="A565" s="269"/>
      <c r="B565" s="63"/>
      <c r="C565" s="64"/>
      <c r="D565" s="64"/>
      <c r="E565" s="51"/>
      <c r="F565" s="51"/>
      <c r="G565" s="65"/>
      <c r="H565" s="136"/>
    </row>
    <row r="566" spans="1:8" s="1" customFormat="1" x14ac:dyDescent="0.25">
      <c r="A566" s="269"/>
      <c r="B566" s="63"/>
      <c r="C566" s="64"/>
      <c r="D566" s="64"/>
      <c r="E566" s="51"/>
      <c r="F566" s="51"/>
      <c r="G566" s="65"/>
      <c r="H566" s="136"/>
    </row>
    <row r="567" spans="1:8" s="1" customFormat="1" x14ac:dyDescent="0.25">
      <c r="A567" s="269"/>
      <c r="B567" s="63"/>
      <c r="C567" s="64"/>
      <c r="D567" s="64"/>
      <c r="E567" s="51"/>
      <c r="F567" s="51"/>
      <c r="G567" s="65"/>
      <c r="H567" s="136"/>
    </row>
    <row r="568" spans="1:8" s="1" customFormat="1" x14ac:dyDescent="0.25">
      <c r="A568" s="269"/>
      <c r="B568" s="63"/>
      <c r="C568" s="64"/>
      <c r="D568" s="64"/>
      <c r="E568" s="51"/>
      <c r="F568" s="51"/>
      <c r="G568" s="65"/>
      <c r="H568" s="136"/>
    </row>
    <row r="569" spans="1:8" s="1" customFormat="1" x14ac:dyDescent="0.25">
      <c r="A569" s="269"/>
      <c r="B569" s="63"/>
      <c r="C569" s="64"/>
      <c r="D569" s="64"/>
      <c r="E569" s="51"/>
      <c r="F569" s="51"/>
      <c r="G569" s="65"/>
      <c r="H569" s="136"/>
    </row>
    <row r="570" spans="1:8" s="1" customFormat="1" x14ac:dyDescent="0.25">
      <c r="A570" s="269"/>
      <c r="B570" s="63"/>
      <c r="C570" s="64"/>
      <c r="D570" s="64"/>
      <c r="E570" s="51"/>
      <c r="F570" s="51"/>
      <c r="G570" s="65"/>
      <c r="H570" s="136"/>
    </row>
    <row r="571" spans="1:8" s="1" customFormat="1" x14ac:dyDescent="0.25">
      <c r="A571" s="269"/>
      <c r="B571" s="63"/>
      <c r="C571" s="64"/>
      <c r="D571" s="64"/>
      <c r="E571" s="51"/>
      <c r="F571" s="51"/>
      <c r="G571" s="65"/>
      <c r="H571" s="136"/>
    </row>
    <row r="572" spans="1:8" s="1" customFormat="1" x14ac:dyDescent="0.25">
      <c r="A572" s="269"/>
      <c r="B572" s="63"/>
      <c r="C572" s="64"/>
      <c r="D572" s="64"/>
      <c r="E572" s="51"/>
      <c r="F572" s="51"/>
      <c r="G572" s="65"/>
      <c r="H572" s="136"/>
    </row>
    <row r="573" spans="1:8" s="1" customFormat="1" x14ac:dyDescent="0.25">
      <c r="A573" s="269"/>
      <c r="B573" s="63"/>
      <c r="C573" s="64"/>
      <c r="D573" s="64"/>
      <c r="E573" s="51"/>
      <c r="F573" s="51"/>
      <c r="G573" s="65"/>
      <c r="H573" s="136"/>
    </row>
    <row r="574" spans="1:8" s="1" customFormat="1" x14ac:dyDescent="0.25">
      <c r="A574" s="269"/>
      <c r="B574" s="63"/>
      <c r="C574" s="64"/>
      <c r="D574" s="64"/>
      <c r="E574" s="51"/>
      <c r="F574" s="51"/>
      <c r="G574" s="65"/>
      <c r="H574" s="136"/>
    </row>
    <row r="575" spans="1:8" s="1" customFormat="1" x14ac:dyDescent="0.25">
      <c r="A575" s="269"/>
      <c r="B575" s="63"/>
      <c r="C575" s="64"/>
      <c r="D575" s="64"/>
      <c r="E575" s="51"/>
      <c r="F575" s="51"/>
      <c r="G575" s="65"/>
      <c r="H575" s="136"/>
    </row>
    <row r="576" spans="1:8" s="1" customFormat="1" x14ac:dyDescent="0.25">
      <c r="A576" s="269"/>
      <c r="B576" s="63"/>
      <c r="C576" s="64"/>
      <c r="D576" s="64"/>
      <c r="E576" s="51"/>
      <c r="F576" s="51"/>
      <c r="G576" s="65"/>
      <c r="H576" s="136"/>
    </row>
    <row r="577" spans="1:8" s="1" customFormat="1" x14ac:dyDescent="0.25">
      <c r="A577" s="269"/>
      <c r="B577" s="63"/>
      <c r="C577" s="64"/>
      <c r="D577" s="64"/>
      <c r="E577" s="51"/>
      <c r="F577" s="51"/>
      <c r="G577" s="65"/>
      <c r="H577" s="136"/>
    </row>
    <row r="578" spans="1:8" s="1" customFormat="1" x14ac:dyDescent="0.25">
      <c r="A578" s="269"/>
      <c r="B578" s="63"/>
      <c r="C578" s="64"/>
      <c r="D578" s="64"/>
      <c r="E578" s="51"/>
      <c r="F578" s="51"/>
      <c r="G578" s="65"/>
      <c r="H578" s="136"/>
    </row>
    <row r="579" spans="1:8" s="1" customFormat="1" x14ac:dyDescent="0.25">
      <c r="A579" s="269"/>
      <c r="B579" s="63"/>
      <c r="C579" s="64"/>
      <c r="D579" s="64"/>
      <c r="E579" s="51"/>
      <c r="F579" s="51"/>
      <c r="G579" s="65"/>
      <c r="H579" s="136"/>
    </row>
    <row r="580" spans="1:8" s="1" customFormat="1" x14ac:dyDescent="0.25">
      <c r="A580" s="269"/>
      <c r="B580" s="63"/>
      <c r="C580" s="64"/>
      <c r="D580" s="64"/>
      <c r="E580" s="51"/>
      <c r="F580" s="51"/>
      <c r="G580" s="65"/>
      <c r="H580" s="136"/>
    </row>
    <row r="581" spans="1:8" s="1" customFormat="1" x14ac:dyDescent="0.25">
      <c r="A581" s="269"/>
      <c r="B581" s="63"/>
      <c r="C581" s="64"/>
      <c r="D581" s="64"/>
      <c r="E581" s="51"/>
      <c r="F581" s="51"/>
      <c r="G581" s="65"/>
      <c r="H581" s="136"/>
    </row>
    <row r="582" spans="1:8" s="1" customFormat="1" x14ac:dyDescent="0.25">
      <c r="A582" s="269"/>
      <c r="B582" s="63"/>
      <c r="C582" s="64"/>
      <c r="D582" s="64"/>
      <c r="E582" s="51"/>
      <c r="F582" s="51"/>
      <c r="G582" s="65"/>
      <c r="H582" s="136"/>
    </row>
    <row r="583" spans="1:8" s="1" customFormat="1" x14ac:dyDescent="0.25">
      <c r="A583" s="269"/>
      <c r="B583" s="63"/>
      <c r="C583" s="64"/>
      <c r="D583" s="64"/>
      <c r="E583" s="51"/>
      <c r="F583" s="51"/>
      <c r="G583" s="65"/>
      <c r="H583" s="136"/>
    </row>
    <row r="584" spans="1:8" s="1" customFormat="1" x14ac:dyDescent="0.25">
      <c r="A584" s="269"/>
      <c r="B584" s="63"/>
      <c r="C584" s="64"/>
      <c r="D584" s="64"/>
      <c r="E584" s="51"/>
      <c r="F584" s="51"/>
      <c r="G584" s="65"/>
      <c r="H584" s="136"/>
    </row>
    <row r="585" spans="1:8" s="1" customFormat="1" x14ac:dyDescent="0.25">
      <c r="A585" s="269"/>
      <c r="B585" s="63"/>
      <c r="C585" s="64"/>
      <c r="D585" s="64"/>
      <c r="E585" s="51"/>
      <c r="F585" s="51"/>
      <c r="G585" s="65"/>
      <c r="H585" s="136"/>
    </row>
    <row r="586" spans="1:8" s="1" customFormat="1" x14ac:dyDescent="0.25">
      <c r="A586" s="269"/>
      <c r="B586" s="63"/>
      <c r="C586" s="64"/>
      <c r="D586" s="64"/>
      <c r="E586" s="51"/>
      <c r="F586" s="51"/>
      <c r="G586" s="65"/>
      <c r="H586" s="136"/>
    </row>
    <row r="587" spans="1:8" s="1" customFormat="1" x14ac:dyDescent="0.25">
      <c r="A587" s="269"/>
      <c r="B587" s="63"/>
      <c r="C587" s="64"/>
      <c r="D587" s="64"/>
      <c r="E587" s="51"/>
      <c r="F587" s="51"/>
      <c r="G587" s="65"/>
      <c r="H587" s="136"/>
    </row>
    <row r="588" spans="1:8" s="1" customFormat="1" x14ac:dyDescent="0.25">
      <c r="A588" s="269"/>
      <c r="B588" s="63"/>
      <c r="C588" s="64"/>
      <c r="D588" s="64"/>
      <c r="E588" s="51"/>
      <c r="F588" s="51"/>
      <c r="G588" s="65"/>
      <c r="H588" s="136"/>
    </row>
    <row r="589" spans="1:8" s="1" customFormat="1" x14ac:dyDescent="0.25">
      <c r="A589" s="269"/>
      <c r="B589" s="63"/>
      <c r="C589" s="64"/>
      <c r="D589" s="64"/>
      <c r="E589" s="51"/>
      <c r="F589" s="51"/>
      <c r="G589" s="65"/>
      <c r="H589" s="136"/>
    </row>
    <row r="590" spans="1:8" s="1" customFormat="1" x14ac:dyDescent="0.25">
      <c r="A590" s="269"/>
      <c r="B590" s="63"/>
      <c r="C590" s="64"/>
      <c r="D590" s="64"/>
      <c r="E590" s="51"/>
      <c r="F590" s="51"/>
      <c r="G590" s="65"/>
      <c r="H590" s="136"/>
    </row>
    <row r="591" spans="1:8" s="1" customFormat="1" x14ac:dyDescent="0.25">
      <c r="A591" s="269"/>
      <c r="B591" s="63"/>
      <c r="C591" s="64"/>
      <c r="D591" s="64"/>
      <c r="E591" s="51"/>
      <c r="F591" s="51"/>
      <c r="G591" s="65"/>
      <c r="H591" s="136"/>
    </row>
    <row r="592" spans="1:8" s="1" customFormat="1" x14ac:dyDescent="0.25">
      <c r="A592" s="269"/>
      <c r="B592" s="63"/>
      <c r="C592" s="64"/>
      <c r="D592" s="64"/>
      <c r="E592" s="51"/>
      <c r="F592" s="51"/>
      <c r="G592" s="65"/>
      <c r="H592" s="136"/>
    </row>
    <row r="593" spans="1:8" s="1" customFormat="1" x14ac:dyDescent="0.25">
      <c r="A593" s="269"/>
      <c r="B593" s="63"/>
      <c r="C593" s="64"/>
      <c r="D593" s="64"/>
      <c r="E593" s="51"/>
      <c r="F593" s="51"/>
      <c r="G593" s="65"/>
      <c r="H593" s="136"/>
    </row>
    <row r="594" spans="1:8" s="1" customFormat="1" x14ac:dyDescent="0.25">
      <c r="A594" s="269"/>
      <c r="B594" s="63"/>
      <c r="C594" s="64"/>
      <c r="D594" s="64"/>
      <c r="E594" s="51"/>
      <c r="F594" s="51"/>
      <c r="G594" s="65"/>
      <c r="H594" s="136"/>
    </row>
    <row r="595" spans="1:8" s="1" customFormat="1" x14ac:dyDescent="0.25">
      <c r="A595" s="269"/>
      <c r="B595" s="63"/>
      <c r="C595" s="64"/>
      <c r="D595" s="64"/>
      <c r="E595" s="51"/>
      <c r="F595" s="51"/>
      <c r="G595" s="65"/>
      <c r="H595" s="136"/>
    </row>
    <row r="596" spans="1:8" s="1" customFormat="1" x14ac:dyDescent="0.25">
      <c r="A596" s="269"/>
      <c r="B596" s="63"/>
      <c r="C596" s="64"/>
      <c r="D596" s="64"/>
      <c r="E596" s="51"/>
      <c r="F596" s="51"/>
      <c r="G596" s="65"/>
      <c r="H596" s="136"/>
    </row>
    <row r="597" spans="1:8" s="1" customFormat="1" x14ac:dyDescent="0.25">
      <c r="A597" s="269"/>
      <c r="B597" s="63"/>
      <c r="C597" s="64"/>
      <c r="D597" s="64"/>
      <c r="E597" s="51"/>
      <c r="F597" s="51"/>
      <c r="G597" s="65"/>
      <c r="H597" s="136"/>
    </row>
    <row r="598" spans="1:8" s="1" customFormat="1" x14ac:dyDescent="0.25">
      <c r="A598" s="269"/>
      <c r="B598" s="63"/>
      <c r="C598" s="64"/>
      <c r="D598" s="64"/>
      <c r="E598" s="51"/>
      <c r="F598" s="51"/>
      <c r="G598" s="65"/>
      <c r="H598" s="136"/>
    </row>
    <row r="599" spans="1:8" s="1" customFormat="1" x14ac:dyDescent="0.25">
      <c r="A599" s="269"/>
      <c r="B599" s="63"/>
      <c r="C599" s="64"/>
      <c r="D599" s="64"/>
      <c r="E599" s="51"/>
      <c r="F599" s="51"/>
      <c r="G599" s="65"/>
      <c r="H599" s="136"/>
    </row>
    <row r="600" spans="1:8" s="1" customFormat="1" x14ac:dyDescent="0.25">
      <c r="A600" s="269"/>
      <c r="B600" s="63"/>
      <c r="C600" s="64"/>
      <c r="D600" s="64"/>
      <c r="E600" s="51"/>
      <c r="F600" s="51"/>
      <c r="G600" s="65"/>
      <c r="H600" s="136"/>
    </row>
    <row r="601" spans="1:8" s="1" customFormat="1" x14ac:dyDescent="0.25">
      <c r="A601" s="269"/>
      <c r="B601" s="63"/>
      <c r="C601" s="64"/>
      <c r="D601" s="64"/>
      <c r="E601" s="51"/>
      <c r="F601" s="51"/>
      <c r="G601" s="65"/>
      <c r="H601" s="136"/>
    </row>
    <row r="602" spans="1:8" s="1" customFormat="1" x14ac:dyDescent="0.25">
      <c r="A602" s="269"/>
      <c r="B602" s="63"/>
      <c r="C602" s="64"/>
      <c r="D602" s="64"/>
      <c r="E602" s="51"/>
      <c r="F602" s="51"/>
      <c r="G602" s="65"/>
      <c r="H602" s="136"/>
    </row>
    <row r="603" spans="1:8" s="1" customFormat="1" x14ac:dyDescent="0.25">
      <c r="A603" s="269"/>
      <c r="B603" s="63"/>
      <c r="C603" s="64"/>
      <c r="D603" s="64"/>
      <c r="E603" s="51"/>
      <c r="F603" s="51"/>
      <c r="G603" s="65"/>
      <c r="H603" s="136"/>
    </row>
    <row r="604" spans="1:8" s="1" customFormat="1" x14ac:dyDescent="0.25">
      <c r="A604" s="269"/>
      <c r="B604" s="63"/>
      <c r="C604" s="64"/>
      <c r="D604" s="64"/>
      <c r="E604" s="51"/>
      <c r="F604" s="51"/>
      <c r="G604" s="65"/>
      <c r="H604" s="136"/>
    </row>
    <row r="605" spans="1:8" s="1" customFormat="1" x14ac:dyDescent="0.25">
      <c r="A605" s="269"/>
      <c r="B605" s="63"/>
      <c r="C605" s="64"/>
      <c r="D605" s="64"/>
      <c r="E605" s="51"/>
      <c r="F605" s="51"/>
      <c r="G605" s="65"/>
      <c r="H605" s="136"/>
    </row>
    <row r="606" spans="1:8" s="1" customFormat="1" x14ac:dyDescent="0.25">
      <c r="A606" s="269"/>
      <c r="B606" s="63"/>
      <c r="C606" s="64"/>
      <c r="D606" s="64"/>
      <c r="E606" s="51"/>
      <c r="F606" s="51"/>
      <c r="G606" s="65"/>
      <c r="H606" s="136"/>
    </row>
    <row r="607" spans="1:8" s="1" customFormat="1" x14ac:dyDescent="0.25">
      <c r="A607" s="269"/>
      <c r="B607" s="63"/>
      <c r="C607" s="64"/>
      <c r="D607" s="64"/>
      <c r="E607" s="51"/>
      <c r="F607" s="51"/>
      <c r="G607" s="65"/>
      <c r="H607" s="136"/>
    </row>
    <row r="608" spans="1:8" s="1" customFormat="1" x14ac:dyDescent="0.25">
      <c r="A608" s="269"/>
      <c r="B608" s="63"/>
      <c r="C608" s="64"/>
      <c r="D608" s="64"/>
      <c r="E608" s="51"/>
      <c r="F608" s="51"/>
      <c r="G608" s="65"/>
      <c r="H608" s="136"/>
    </row>
    <row r="609" spans="1:8" s="1" customFormat="1" x14ac:dyDescent="0.25">
      <c r="A609" s="269"/>
      <c r="B609" s="63"/>
      <c r="C609" s="64"/>
      <c r="D609" s="64"/>
      <c r="E609" s="51"/>
      <c r="F609" s="51"/>
      <c r="G609" s="65"/>
      <c r="H609" s="136"/>
    </row>
    <row r="610" spans="1:8" s="1" customFormat="1" x14ac:dyDescent="0.25">
      <c r="A610" s="269"/>
      <c r="B610" s="63"/>
      <c r="C610" s="64"/>
      <c r="D610" s="64"/>
      <c r="E610" s="51"/>
      <c r="F610" s="51"/>
      <c r="G610" s="65"/>
      <c r="H610" s="136"/>
    </row>
    <row r="611" spans="1:8" s="1" customFormat="1" x14ac:dyDescent="0.25">
      <c r="A611" s="269"/>
      <c r="B611" s="63"/>
      <c r="C611" s="64"/>
      <c r="D611" s="64"/>
      <c r="E611" s="51"/>
      <c r="F611" s="51"/>
      <c r="G611" s="65"/>
      <c r="H611" s="136"/>
    </row>
    <row r="612" spans="1:8" s="1" customFormat="1" x14ac:dyDescent="0.25">
      <c r="A612" s="269"/>
      <c r="B612" s="63"/>
      <c r="C612" s="64"/>
      <c r="D612" s="64"/>
      <c r="E612" s="51"/>
      <c r="F612" s="51"/>
      <c r="G612" s="65"/>
      <c r="H612" s="136"/>
    </row>
    <row r="613" spans="1:8" s="1" customFormat="1" x14ac:dyDescent="0.25">
      <c r="A613" s="269"/>
      <c r="B613" s="63"/>
      <c r="C613" s="64"/>
      <c r="D613" s="64"/>
      <c r="E613" s="51"/>
      <c r="F613" s="51"/>
      <c r="G613" s="65"/>
      <c r="H613" s="136"/>
    </row>
    <row r="614" spans="1:8" s="1" customFormat="1" x14ac:dyDescent="0.25">
      <c r="A614" s="269"/>
      <c r="B614" s="63"/>
      <c r="C614" s="64"/>
      <c r="D614" s="64"/>
      <c r="E614" s="51"/>
      <c r="F614" s="51"/>
      <c r="G614" s="65"/>
      <c r="H614" s="136"/>
    </row>
    <row r="615" spans="1:8" s="1" customFormat="1" x14ac:dyDescent="0.25">
      <c r="A615" s="269"/>
      <c r="B615" s="63"/>
      <c r="C615" s="64"/>
      <c r="D615" s="64"/>
      <c r="E615" s="51"/>
      <c r="F615" s="51"/>
      <c r="G615" s="65"/>
      <c r="H615" s="136"/>
    </row>
    <row r="616" spans="1:8" s="1" customFormat="1" x14ac:dyDescent="0.25">
      <c r="A616" s="269"/>
      <c r="B616" s="63"/>
      <c r="C616" s="64"/>
      <c r="D616" s="64"/>
      <c r="E616" s="51"/>
      <c r="F616" s="51"/>
      <c r="G616" s="65"/>
      <c r="H616" s="136"/>
    </row>
    <row r="617" spans="1:8" s="1" customFormat="1" x14ac:dyDescent="0.25">
      <c r="A617" s="269"/>
      <c r="B617" s="63"/>
      <c r="C617" s="64"/>
      <c r="D617" s="64"/>
      <c r="E617" s="51"/>
      <c r="F617" s="51"/>
      <c r="G617" s="65"/>
      <c r="H617" s="136"/>
    </row>
    <row r="618" spans="1:8" s="1" customFormat="1" x14ac:dyDescent="0.25">
      <c r="A618" s="269"/>
      <c r="B618" s="63"/>
      <c r="C618" s="64"/>
      <c r="D618" s="64"/>
      <c r="E618" s="51"/>
      <c r="F618" s="51"/>
      <c r="G618" s="65"/>
      <c r="H618" s="136"/>
    </row>
    <row r="619" spans="1:8" s="1" customFormat="1" x14ac:dyDescent="0.25">
      <c r="A619" s="269"/>
      <c r="B619" s="63"/>
      <c r="C619" s="64"/>
      <c r="D619" s="64"/>
      <c r="E619" s="51"/>
      <c r="F619" s="51"/>
      <c r="G619" s="65"/>
      <c r="H619" s="136"/>
    </row>
    <row r="620" spans="1:8" s="1" customFormat="1" x14ac:dyDescent="0.25">
      <c r="A620" s="269"/>
      <c r="B620" s="63"/>
      <c r="C620" s="64"/>
      <c r="D620" s="64"/>
      <c r="E620" s="51"/>
      <c r="F620" s="51"/>
      <c r="G620" s="65"/>
      <c r="H620" s="136"/>
    </row>
    <row r="621" spans="1:8" s="1" customFormat="1" x14ac:dyDescent="0.25">
      <c r="A621" s="269"/>
      <c r="B621" s="63"/>
      <c r="C621" s="64"/>
      <c r="D621" s="64"/>
      <c r="E621" s="51"/>
      <c r="F621" s="51"/>
      <c r="G621" s="65"/>
      <c r="H621" s="136"/>
    </row>
    <row r="622" spans="1:8" s="1" customFormat="1" x14ac:dyDescent="0.25">
      <c r="A622" s="269"/>
      <c r="B622" s="63"/>
      <c r="C622" s="64"/>
      <c r="D622" s="64"/>
      <c r="E622" s="51"/>
      <c r="F622" s="51"/>
      <c r="G622" s="65"/>
      <c r="H622" s="136"/>
    </row>
    <row r="623" spans="1:8" s="1" customFormat="1" x14ac:dyDescent="0.25">
      <c r="A623" s="269"/>
      <c r="B623" s="63"/>
      <c r="C623" s="64"/>
      <c r="D623" s="64"/>
      <c r="E623" s="51"/>
      <c r="F623" s="51"/>
      <c r="G623" s="65"/>
      <c r="H623" s="136"/>
    </row>
    <row r="624" spans="1:8" s="1" customFormat="1" x14ac:dyDescent="0.25">
      <c r="A624" s="269"/>
      <c r="B624" s="63"/>
      <c r="C624" s="64"/>
      <c r="D624" s="64"/>
      <c r="E624" s="51"/>
      <c r="F624" s="51"/>
      <c r="G624" s="65"/>
      <c r="H624" s="136"/>
    </row>
    <row r="625" spans="1:8" s="1" customFormat="1" x14ac:dyDescent="0.25">
      <c r="A625" s="269"/>
      <c r="B625" s="63"/>
      <c r="C625" s="64"/>
      <c r="D625" s="64"/>
      <c r="E625" s="51"/>
      <c r="F625" s="51"/>
      <c r="G625" s="65"/>
      <c r="H625" s="136"/>
    </row>
    <row r="626" spans="1:8" s="1" customFormat="1" x14ac:dyDescent="0.25">
      <c r="A626" s="269"/>
      <c r="B626" s="63"/>
      <c r="C626" s="64"/>
      <c r="D626" s="64"/>
      <c r="E626" s="51"/>
      <c r="F626" s="51"/>
      <c r="G626" s="65"/>
      <c r="H626" s="136"/>
    </row>
    <row r="627" spans="1:8" s="1" customFormat="1" x14ac:dyDescent="0.25">
      <c r="A627" s="269"/>
      <c r="B627" s="63"/>
      <c r="C627" s="64"/>
      <c r="D627" s="64"/>
      <c r="E627" s="51"/>
      <c r="F627" s="51"/>
      <c r="G627" s="65"/>
      <c r="H627" s="136"/>
    </row>
    <row r="628" spans="1:8" s="1" customFormat="1" x14ac:dyDescent="0.25">
      <c r="A628" s="269"/>
      <c r="B628" s="63"/>
      <c r="C628" s="64"/>
      <c r="D628" s="64"/>
      <c r="E628" s="51"/>
      <c r="F628" s="51"/>
      <c r="G628" s="65"/>
      <c r="H628" s="136"/>
    </row>
    <row r="629" spans="1:8" s="1" customFormat="1" x14ac:dyDescent="0.25">
      <c r="A629" s="269"/>
      <c r="B629" s="63"/>
      <c r="C629" s="64"/>
      <c r="D629" s="64"/>
      <c r="E629" s="51"/>
      <c r="F629" s="51"/>
      <c r="G629" s="65"/>
      <c r="H629" s="136"/>
    </row>
    <row r="630" spans="1:8" s="1" customFormat="1" x14ac:dyDescent="0.25">
      <c r="A630" s="269"/>
      <c r="B630" s="63"/>
      <c r="C630" s="64"/>
      <c r="D630" s="64"/>
      <c r="E630" s="51"/>
      <c r="F630" s="51"/>
      <c r="G630" s="65"/>
      <c r="H630" s="136"/>
    </row>
    <row r="631" spans="1:8" s="1" customFormat="1" x14ac:dyDescent="0.25">
      <c r="A631" s="269"/>
      <c r="B631" s="63"/>
      <c r="C631" s="64"/>
      <c r="D631" s="64"/>
      <c r="E631" s="51"/>
      <c r="F631" s="51"/>
      <c r="G631" s="65"/>
      <c r="H631" s="136"/>
    </row>
    <row r="632" spans="1:8" s="1" customFormat="1" x14ac:dyDescent="0.25">
      <c r="A632" s="269"/>
      <c r="B632" s="63"/>
      <c r="C632" s="64"/>
      <c r="D632" s="64"/>
      <c r="E632" s="51"/>
      <c r="F632" s="51"/>
      <c r="G632" s="65"/>
      <c r="H632" s="136"/>
    </row>
    <row r="633" spans="1:8" s="1" customFormat="1" x14ac:dyDescent="0.25">
      <c r="A633" s="269"/>
      <c r="B633" s="63"/>
      <c r="C633" s="64"/>
      <c r="D633" s="64"/>
      <c r="E633" s="51"/>
      <c r="F633" s="51"/>
      <c r="G633" s="65"/>
      <c r="H633" s="136"/>
    </row>
    <row r="634" spans="1:8" s="1" customFormat="1" x14ac:dyDescent="0.25">
      <c r="A634" s="269"/>
      <c r="B634" s="63"/>
      <c r="C634" s="64"/>
      <c r="D634" s="64"/>
      <c r="E634" s="51"/>
      <c r="F634" s="51"/>
      <c r="G634" s="65"/>
      <c r="H634" s="136"/>
    </row>
    <row r="635" spans="1:8" s="1" customFormat="1" x14ac:dyDescent="0.25">
      <c r="A635" s="269"/>
      <c r="B635" s="63"/>
      <c r="C635" s="64"/>
      <c r="D635" s="64"/>
      <c r="E635" s="51"/>
      <c r="F635" s="51"/>
      <c r="G635" s="65"/>
      <c r="H635" s="136"/>
    </row>
    <row r="636" spans="1:8" s="1" customFormat="1" x14ac:dyDescent="0.25">
      <c r="A636" s="269"/>
      <c r="B636" s="63"/>
      <c r="C636" s="64"/>
      <c r="D636" s="64"/>
      <c r="E636" s="51"/>
      <c r="F636" s="51"/>
      <c r="G636" s="65"/>
      <c r="H636" s="136"/>
    </row>
    <row r="637" spans="1:8" s="1" customFormat="1" x14ac:dyDescent="0.25">
      <c r="A637" s="269"/>
      <c r="B637" s="63"/>
      <c r="C637" s="64"/>
      <c r="D637" s="64"/>
      <c r="E637" s="51"/>
      <c r="F637" s="51"/>
      <c r="G637" s="65"/>
      <c r="H637" s="136"/>
    </row>
    <row r="638" spans="1:8" s="1" customFormat="1" x14ac:dyDescent="0.25">
      <c r="A638" s="269"/>
      <c r="B638" s="63"/>
      <c r="C638" s="64"/>
      <c r="D638" s="64"/>
      <c r="E638" s="51"/>
      <c r="F638" s="51"/>
      <c r="G638" s="65"/>
      <c r="H638" s="136"/>
    </row>
    <row r="639" spans="1:8" s="1" customFormat="1" x14ac:dyDescent="0.25">
      <c r="A639" s="269"/>
      <c r="B639" s="63"/>
      <c r="C639" s="64"/>
      <c r="D639" s="64"/>
      <c r="E639" s="51"/>
      <c r="F639" s="51"/>
      <c r="G639" s="65"/>
      <c r="H639" s="136"/>
    </row>
    <row r="640" spans="1:8" s="1" customFormat="1" x14ac:dyDescent="0.25">
      <c r="A640" s="269"/>
      <c r="B640" s="63"/>
      <c r="C640" s="64"/>
      <c r="D640" s="64"/>
      <c r="E640" s="51"/>
      <c r="F640" s="51"/>
      <c r="G640" s="65"/>
      <c r="H640" s="136"/>
    </row>
    <row r="641" spans="1:8" s="1" customFormat="1" x14ac:dyDescent="0.25">
      <c r="A641" s="269"/>
      <c r="B641" s="63"/>
      <c r="C641" s="64"/>
      <c r="D641" s="64"/>
      <c r="E641" s="51"/>
      <c r="F641" s="51"/>
      <c r="G641" s="65"/>
      <c r="H641" s="136"/>
    </row>
    <row r="642" spans="1:8" s="1" customFormat="1" x14ac:dyDescent="0.25">
      <c r="A642" s="269"/>
      <c r="B642" s="63"/>
      <c r="C642" s="64"/>
      <c r="D642" s="64"/>
      <c r="E642" s="51"/>
      <c r="F642" s="51"/>
      <c r="G642" s="65"/>
      <c r="H642" s="136"/>
    </row>
    <row r="643" spans="1:8" s="1" customFormat="1" x14ac:dyDescent="0.25">
      <c r="A643" s="269"/>
      <c r="B643" s="63"/>
      <c r="C643" s="64"/>
      <c r="D643" s="64"/>
      <c r="E643" s="51"/>
      <c r="F643" s="51"/>
      <c r="G643" s="65"/>
      <c r="H643" s="136"/>
    </row>
    <row r="644" spans="1:8" s="1" customFormat="1" x14ac:dyDescent="0.25">
      <c r="A644" s="269"/>
      <c r="B644" s="63"/>
      <c r="C644" s="64"/>
      <c r="D644" s="64"/>
      <c r="E644" s="51"/>
      <c r="F644" s="51"/>
      <c r="G644" s="65"/>
      <c r="H644" s="136"/>
    </row>
    <row r="645" spans="1:8" s="1" customFormat="1" x14ac:dyDescent="0.25">
      <c r="A645" s="269"/>
      <c r="B645" s="63"/>
      <c r="C645" s="64"/>
      <c r="D645" s="64"/>
      <c r="E645" s="51"/>
      <c r="F645" s="51"/>
      <c r="G645" s="65"/>
      <c r="H645" s="136"/>
    </row>
    <row r="646" spans="1:8" s="1" customFormat="1" x14ac:dyDescent="0.25">
      <c r="A646" s="269"/>
      <c r="B646" s="63"/>
      <c r="C646" s="64"/>
      <c r="D646" s="64"/>
      <c r="E646" s="51"/>
      <c r="F646" s="51"/>
      <c r="G646" s="65"/>
      <c r="H646" s="136"/>
    </row>
    <row r="647" spans="1:8" s="1" customFormat="1" x14ac:dyDescent="0.25">
      <c r="A647" s="269"/>
      <c r="B647" s="63"/>
      <c r="C647" s="64"/>
      <c r="D647" s="64"/>
      <c r="E647" s="51"/>
      <c r="F647" s="51"/>
      <c r="G647" s="65"/>
      <c r="H647" s="136"/>
    </row>
    <row r="648" spans="1:8" s="1" customFormat="1" x14ac:dyDescent="0.25">
      <c r="A648" s="269"/>
      <c r="B648" s="63"/>
      <c r="C648" s="64"/>
      <c r="D648" s="64"/>
      <c r="E648" s="51"/>
      <c r="F648" s="51"/>
      <c r="G648" s="65"/>
      <c r="H648" s="136"/>
    </row>
    <row r="649" spans="1:8" s="1" customFormat="1" x14ac:dyDescent="0.25">
      <c r="A649" s="269"/>
      <c r="B649" s="63"/>
      <c r="C649" s="64"/>
      <c r="D649" s="64"/>
      <c r="E649" s="51"/>
      <c r="F649" s="51"/>
      <c r="G649" s="65"/>
      <c r="H649" s="136"/>
    </row>
    <row r="650" spans="1:8" s="1" customFormat="1" x14ac:dyDescent="0.25">
      <c r="A650" s="269"/>
      <c r="B650" s="63"/>
      <c r="C650" s="64"/>
      <c r="D650" s="64"/>
      <c r="E650" s="51"/>
      <c r="F650" s="51"/>
      <c r="G650" s="65"/>
      <c r="H650" s="136"/>
    </row>
    <row r="651" spans="1:8" s="1" customFormat="1" x14ac:dyDescent="0.25">
      <c r="A651" s="269"/>
      <c r="B651" s="63"/>
      <c r="C651" s="64"/>
      <c r="D651" s="64"/>
      <c r="E651" s="51"/>
      <c r="F651" s="51"/>
      <c r="G651" s="65"/>
      <c r="H651" s="136"/>
    </row>
    <row r="652" spans="1:8" s="1" customFormat="1" x14ac:dyDescent="0.25">
      <c r="A652" s="269"/>
      <c r="B652" s="63"/>
      <c r="C652" s="64"/>
      <c r="D652" s="64"/>
      <c r="E652" s="51"/>
      <c r="F652" s="51"/>
      <c r="G652" s="65"/>
      <c r="H652" s="136"/>
    </row>
    <row r="653" spans="1:8" s="1" customFormat="1" x14ac:dyDescent="0.25">
      <c r="A653" s="269"/>
      <c r="B653" s="63"/>
      <c r="C653" s="64"/>
      <c r="D653" s="64"/>
      <c r="E653" s="51"/>
      <c r="F653" s="51"/>
      <c r="G653" s="65"/>
      <c r="H653" s="136"/>
    </row>
    <row r="654" spans="1:8" s="1" customFormat="1" x14ac:dyDescent="0.25">
      <c r="A654" s="269"/>
      <c r="B654" s="63"/>
      <c r="C654" s="64"/>
      <c r="D654" s="64"/>
      <c r="E654" s="51"/>
      <c r="F654" s="51"/>
      <c r="G654" s="65"/>
      <c r="H654" s="136"/>
    </row>
    <row r="655" spans="1:8" s="1" customFormat="1" x14ac:dyDescent="0.25">
      <c r="A655" s="269"/>
      <c r="B655" s="63"/>
      <c r="C655" s="64"/>
      <c r="D655" s="64"/>
      <c r="E655" s="51"/>
      <c r="F655" s="51"/>
      <c r="G655" s="65"/>
      <c r="H655" s="136"/>
    </row>
    <row r="656" spans="1:8" s="1" customFormat="1" x14ac:dyDescent="0.25">
      <c r="A656" s="269"/>
      <c r="B656" s="63"/>
      <c r="C656" s="64"/>
      <c r="D656" s="64"/>
      <c r="E656" s="51"/>
      <c r="F656" s="51"/>
      <c r="G656" s="65"/>
      <c r="H656" s="136"/>
    </row>
    <row r="657" spans="1:8" s="1" customFormat="1" x14ac:dyDescent="0.25">
      <c r="A657" s="269"/>
      <c r="B657" s="63"/>
      <c r="C657" s="64"/>
      <c r="D657" s="64"/>
      <c r="E657" s="51"/>
      <c r="F657" s="51"/>
      <c r="G657" s="65"/>
      <c r="H657" s="136"/>
    </row>
    <row r="658" spans="1:8" s="1" customFormat="1" x14ac:dyDescent="0.25">
      <c r="A658" s="269"/>
      <c r="B658" s="63"/>
      <c r="C658" s="64"/>
      <c r="D658" s="64"/>
      <c r="E658" s="51"/>
      <c r="F658" s="51"/>
      <c r="G658" s="65"/>
      <c r="H658" s="136"/>
    </row>
    <row r="659" spans="1:8" s="1" customFormat="1" x14ac:dyDescent="0.25">
      <c r="A659" s="269"/>
      <c r="B659" s="63"/>
      <c r="C659" s="64"/>
      <c r="D659" s="64"/>
      <c r="E659" s="51"/>
      <c r="F659" s="51"/>
      <c r="G659" s="65"/>
      <c r="H659" s="136"/>
    </row>
    <row r="660" spans="1:8" s="1" customFormat="1" x14ac:dyDescent="0.25">
      <c r="A660" s="269"/>
      <c r="B660" s="63"/>
      <c r="C660" s="64"/>
      <c r="D660" s="64"/>
      <c r="E660" s="51"/>
      <c r="F660" s="51"/>
      <c r="G660" s="65"/>
      <c r="H660" s="136"/>
    </row>
    <row r="661" spans="1:8" s="1" customFormat="1" x14ac:dyDescent="0.25">
      <c r="A661" s="269"/>
      <c r="B661" s="63"/>
      <c r="C661" s="64"/>
      <c r="D661" s="64"/>
      <c r="E661" s="51"/>
      <c r="F661" s="51"/>
      <c r="G661" s="65"/>
      <c r="H661" s="136"/>
    </row>
    <row r="662" spans="1:8" s="1" customFormat="1" x14ac:dyDescent="0.25">
      <c r="A662" s="269"/>
      <c r="B662" s="63"/>
      <c r="C662" s="64"/>
      <c r="D662" s="64"/>
      <c r="E662" s="51"/>
      <c r="F662" s="51"/>
      <c r="G662" s="65"/>
      <c r="H662" s="136"/>
    </row>
    <row r="663" spans="1:8" s="1" customFormat="1" x14ac:dyDescent="0.25">
      <c r="A663" s="269"/>
      <c r="B663" s="63"/>
      <c r="C663" s="64"/>
      <c r="D663" s="64"/>
      <c r="E663" s="51"/>
      <c r="F663" s="51"/>
      <c r="G663" s="65"/>
      <c r="H663" s="136"/>
    </row>
    <row r="664" spans="1:8" s="1" customFormat="1" x14ac:dyDescent="0.25">
      <c r="A664" s="269"/>
      <c r="B664" s="63"/>
      <c r="C664" s="64"/>
      <c r="D664" s="64"/>
      <c r="E664" s="51"/>
      <c r="F664" s="51"/>
      <c r="G664" s="65"/>
      <c r="H664" s="136"/>
    </row>
    <row r="665" spans="1:8" s="1" customFormat="1" x14ac:dyDescent="0.25">
      <c r="A665" s="269"/>
      <c r="B665" s="63"/>
      <c r="C665" s="64"/>
      <c r="D665" s="64"/>
      <c r="E665" s="51"/>
      <c r="F665" s="51"/>
      <c r="G665" s="65"/>
      <c r="H665" s="136"/>
    </row>
    <row r="666" spans="1:8" s="1" customFormat="1" x14ac:dyDescent="0.25">
      <c r="A666" s="269"/>
      <c r="B666" s="63"/>
      <c r="C666" s="64"/>
      <c r="D666" s="64"/>
      <c r="E666" s="51"/>
      <c r="F666" s="51"/>
      <c r="G666" s="65"/>
      <c r="H666" s="136"/>
    </row>
    <row r="667" spans="1:8" s="1" customFormat="1" x14ac:dyDescent="0.25">
      <c r="A667" s="269"/>
      <c r="B667" s="63"/>
      <c r="C667" s="64"/>
      <c r="D667" s="64"/>
      <c r="E667" s="51"/>
      <c r="F667" s="51"/>
      <c r="G667" s="65"/>
      <c r="H667" s="136"/>
    </row>
    <row r="668" spans="1:8" s="1" customFormat="1" x14ac:dyDescent="0.25">
      <c r="A668" s="269"/>
      <c r="B668" s="63"/>
      <c r="C668" s="64"/>
      <c r="D668" s="64"/>
      <c r="E668" s="51"/>
      <c r="F668" s="51"/>
      <c r="G668" s="65"/>
      <c r="H668" s="136"/>
    </row>
    <row r="669" spans="1:8" s="1" customFormat="1" x14ac:dyDescent="0.25">
      <c r="A669" s="269"/>
      <c r="B669" s="63"/>
      <c r="C669" s="64"/>
      <c r="D669" s="64"/>
      <c r="E669" s="51"/>
      <c r="F669" s="51"/>
      <c r="G669" s="65"/>
      <c r="H669" s="136"/>
    </row>
    <row r="670" spans="1:8" s="1" customFormat="1" x14ac:dyDescent="0.25">
      <c r="A670" s="269"/>
      <c r="B670" s="63"/>
      <c r="C670" s="64"/>
      <c r="D670" s="64"/>
      <c r="E670" s="51"/>
      <c r="F670" s="51"/>
      <c r="G670" s="65"/>
      <c r="H670" s="136"/>
    </row>
    <row r="671" spans="1:8" s="1" customFormat="1" x14ac:dyDescent="0.25">
      <c r="A671" s="269"/>
      <c r="B671" s="63"/>
      <c r="C671" s="64"/>
      <c r="D671" s="64"/>
      <c r="E671" s="51"/>
      <c r="F671" s="51"/>
      <c r="G671" s="65"/>
      <c r="H671" s="136"/>
    </row>
    <row r="672" spans="1:8" s="1" customFormat="1" x14ac:dyDescent="0.25">
      <c r="A672" s="269"/>
      <c r="B672" s="63"/>
      <c r="C672" s="64"/>
      <c r="D672" s="64"/>
      <c r="E672" s="51"/>
      <c r="F672" s="51"/>
      <c r="G672" s="65"/>
      <c r="H672" s="136"/>
    </row>
    <row r="673" spans="1:8" s="1" customFormat="1" x14ac:dyDescent="0.25">
      <c r="A673" s="269"/>
      <c r="B673" s="63"/>
      <c r="C673" s="64"/>
      <c r="D673" s="64"/>
      <c r="E673" s="51"/>
      <c r="F673" s="51"/>
      <c r="G673" s="65"/>
      <c r="H673" s="136"/>
    </row>
    <row r="674" spans="1:8" s="1" customFormat="1" x14ac:dyDescent="0.25">
      <c r="A674" s="269"/>
      <c r="B674" s="63"/>
      <c r="C674" s="64"/>
      <c r="D674" s="64"/>
      <c r="E674" s="51"/>
      <c r="F674" s="51"/>
      <c r="G674" s="65"/>
      <c r="H674" s="136"/>
    </row>
    <row r="675" spans="1:8" s="1" customFormat="1" x14ac:dyDescent="0.25">
      <c r="A675" s="269"/>
      <c r="B675" s="63"/>
      <c r="C675" s="64"/>
      <c r="D675" s="64"/>
      <c r="E675" s="51"/>
      <c r="F675" s="51"/>
      <c r="G675" s="65"/>
      <c r="H675" s="136"/>
    </row>
    <row r="676" spans="1:8" s="1" customFormat="1" x14ac:dyDescent="0.25">
      <c r="A676" s="269"/>
      <c r="B676" s="63"/>
      <c r="C676" s="64"/>
      <c r="D676" s="64"/>
      <c r="E676" s="51"/>
      <c r="F676" s="51"/>
      <c r="G676" s="65"/>
      <c r="H676" s="136"/>
    </row>
    <row r="677" spans="1:8" s="1" customFormat="1" x14ac:dyDescent="0.25">
      <c r="A677" s="269"/>
      <c r="B677" s="63"/>
      <c r="C677" s="64"/>
      <c r="D677" s="64"/>
      <c r="E677" s="51"/>
      <c r="F677" s="51"/>
      <c r="G677" s="65"/>
      <c r="H677" s="136"/>
    </row>
    <row r="678" spans="1:8" s="1" customFormat="1" x14ac:dyDescent="0.25">
      <c r="A678" s="269"/>
      <c r="B678" s="63"/>
      <c r="C678" s="64"/>
      <c r="D678" s="64"/>
      <c r="E678" s="51"/>
      <c r="F678" s="51"/>
      <c r="G678" s="65"/>
      <c r="H678" s="136"/>
    </row>
    <row r="679" spans="1:8" s="1" customFormat="1" x14ac:dyDescent="0.25">
      <c r="A679" s="269"/>
      <c r="B679" s="63"/>
      <c r="C679" s="64"/>
      <c r="D679" s="64"/>
      <c r="E679" s="51"/>
      <c r="F679" s="51"/>
      <c r="G679" s="65"/>
      <c r="H679" s="136"/>
    </row>
    <row r="680" spans="1:8" s="1" customFormat="1" x14ac:dyDescent="0.25">
      <c r="A680" s="269"/>
      <c r="B680" s="63"/>
      <c r="C680" s="64"/>
      <c r="D680" s="64"/>
      <c r="E680" s="51"/>
      <c r="F680" s="51"/>
      <c r="G680" s="65"/>
      <c r="H680" s="136"/>
    </row>
    <row r="681" spans="1:8" s="1" customFormat="1" x14ac:dyDescent="0.25">
      <c r="A681" s="269"/>
      <c r="B681" s="63"/>
      <c r="C681" s="64"/>
      <c r="D681" s="64"/>
      <c r="E681" s="51"/>
      <c r="F681" s="51"/>
      <c r="G681" s="65"/>
      <c r="H681" s="136"/>
    </row>
    <row r="682" spans="1:8" s="1" customFormat="1" x14ac:dyDescent="0.25">
      <c r="A682" s="269"/>
      <c r="B682" s="63"/>
      <c r="C682" s="64"/>
      <c r="D682" s="64"/>
      <c r="E682" s="51"/>
      <c r="F682" s="51"/>
      <c r="G682" s="65"/>
      <c r="H682" s="136"/>
    </row>
    <row r="683" spans="1:8" s="1" customFormat="1" x14ac:dyDescent="0.25">
      <c r="A683" s="269"/>
      <c r="B683" s="63"/>
      <c r="C683" s="64"/>
      <c r="D683" s="64"/>
      <c r="E683" s="51"/>
      <c r="F683" s="51"/>
      <c r="G683" s="65"/>
      <c r="H683" s="136"/>
    </row>
    <row r="684" spans="1:8" s="1" customFormat="1" x14ac:dyDescent="0.25">
      <c r="A684" s="269"/>
      <c r="B684" s="63"/>
      <c r="C684" s="64"/>
      <c r="D684" s="64"/>
      <c r="E684" s="51"/>
      <c r="F684" s="51"/>
      <c r="G684" s="65"/>
      <c r="H684" s="136"/>
    </row>
    <row r="685" spans="1:8" s="1" customFormat="1" x14ac:dyDescent="0.25">
      <c r="A685" s="269"/>
      <c r="B685" s="63"/>
      <c r="C685" s="64"/>
      <c r="D685" s="64"/>
      <c r="E685" s="51"/>
      <c r="F685" s="51"/>
      <c r="G685" s="65"/>
      <c r="H685" s="136"/>
    </row>
    <row r="686" spans="1:8" s="1" customFormat="1" x14ac:dyDescent="0.25">
      <c r="A686" s="269"/>
      <c r="B686" s="63"/>
      <c r="C686" s="64"/>
      <c r="D686" s="64"/>
      <c r="E686" s="51"/>
      <c r="F686" s="51"/>
      <c r="G686" s="65"/>
      <c r="H686" s="136"/>
    </row>
    <row r="687" spans="1:8" s="1" customFormat="1" x14ac:dyDescent="0.25">
      <c r="A687" s="269"/>
      <c r="B687" s="63"/>
      <c r="C687" s="64"/>
      <c r="D687" s="64"/>
      <c r="E687" s="51"/>
      <c r="F687" s="51"/>
      <c r="G687" s="65"/>
      <c r="H687" s="136"/>
    </row>
    <row r="688" spans="1:8" s="1" customFormat="1" x14ac:dyDescent="0.25">
      <c r="A688" s="269"/>
      <c r="B688" s="63"/>
      <c r="C688" s="64"/>
      <c r="D688" s="64"/>
      <c r="E688" s="51"/>
      <c r="F688" s="51"/>
      <c r="G688" s="65"/>
      <c r="H688" s="136"/>
    </row>
    <row r="689" spans="1:8" s="1" customFormat="1" x14ac:dyDescent="0.25">
      <c r="A689" s="269"/>
      <c r="B689" s="63"/>
      <c r="C689" s="64"/>
      <c r="D689" s="64"/>
      <c r="E689" s="51"/>
      <c r="F689" s="51"/>
      <c r="G689" s="65"/>
      <c r="H689" s="136"/>
    </row>
    <row r="690" spans="1:8" s="1" customFormat="1" x14ac:dyDescent="0.25">
      <c r="A690" s="269"/>
      <c r="B690" s="63"/>
      <c r="C690" s="64"/>
      <c r="D690" s="64"/>
      <c r="E690" s="51"/>
      <c r="F690" s="51"/>
      <c r="G690" s="65"/>
      <c r="H690" s="136"/>
    </row>
    <row r="691" spans="1:8" s="1" customFormat="1" x14ac:dyDescent="0.25">
      <c r="A691" s="269"/>
      <c r="B691" s="63"/>
      <c r="C691" s="64"/>
      <c r="D691" s="64"/>
      <c r="E691" s="51"/>
      <c r="F691" s="51"/>
      <c r="G691" s="65"/>
      <c r="H691" s="136"/>
    </row>
    <row r="692" spans="1:8" s="1" customFormat="1" x14ac:dyDescent="0.25">
      <c r="A692" s="269"/>
      <c r="B692" s="63"/>
      <c r="C692" s="64"/>
      <c r="D692" s="64"/>
      <c r="E692" s="51"/>
      <c r="F692" s="51"/>
      <c r="G692" s="65"/>
      <c r="H692" s="136"/>
    </row>
    <row r="693" spans="1:8" s="1" customFormat="1" x14ac:dyDescent="0.25">
      <c r="A693" s="269"/>
      <c r="B693" s="63"/>
      <c r="C693" s="64"/>
      <c r="D693" s="64"/>
      <c r="E693" s="51"/>
      <c r="F693" s="51"/>
      <c r="G693" s="65"/>
      <c r="H693" s="136"/>
    </row>
    <row r="694" spans="1:8" s="1" customFormat="1" x14ac:dyDescent="0.25">
      <c r="A694" s="269"/>
      <c r="B694" s="63"/>
      <c r="C694" s="64"/>
      <c r="D694" s="64"/>
      <c r="E694" s="51"/>
      <c r="F694" s="51"/>
      <c r="G694" s="65"/>
      <c r="H694" s="136"/>
    </row>
    <row r="695" spans="1:8" s="1" customFormat="1" x14ac:dyDescent="0.25">
      <c r="A695" s="269"/>
      <c r="B695" s="63"/>
      <c r="C695" s="64"/>
      <c r="D695" s="64"/>
      <c r="E695" s="51"/>
      <c r="F695" s="51"/>
      <c r="G695" s="65"/>
      <c r="H695" s="136"/>
    </row>
    <row r="696" spans="1:8" s="1" customFormat="1" x14ac:dyDescent="0.25">
      <c r="A696" s="269"/>
      <c r="B696" s="63"/>
      <c r="C696" s="64"/>
      <c r="D696" s="64"/>
      <c r="E696" s="51"/>
      <c r="F696" s="51"/>
      <c r="G696" s="65"/>
      <c r="H696" s="136"/>
    </row>
    <row r="697" spans="1:8" s="1" customFormat="1" x14ac:dyDescent="0.25">
      <c r="A697" s="269"/>
      <c r="B697" s="63"/>
      <c r="C697" s="64"/>
      <c r="D697" s="64"/>
      <c r="E697" s="51"/>
      <c r="F697" s="51"/>
      <c r="G697" s="65"/>
      <c r="H697" s="136"/>
    </row>
    <row r="698" spans="1:8" s="1" customFormat="1" x14ac:dyDescent="0.25">
      <c r="A698" s="269"/>
      <c r="B698" s="63"/>
      <c r="C698" s="64"/>
      <c r="D698" s="64"/>
      <c r="E698" s="51"/>
      <c r="F698" s="51"/>
      <c r="G698" s="65"/>
      <c r="H698" s="136"/>
    </row>
    <row r="699" spans="1:8" s="1" customFormat="1" x14ac:dyDescent="0.25">
      <c r="A699" s="269"/>
      <c r="B699" s="63"/>
      <c r="C699" s="64"/>
      <c r="D699" s="64"/>
      <c r="E699" s="51"/>
      <c r="F699" s="51"/>
      <c r="G699" s="65"/>
      <c r="H699" s="136"/>
    </row>
    <row r="700" spans="1:8" s="1" customFormat="1" x14ac:dyDescent="0.25">
      <c r="A700" s="269"/>
      <c r="B700" s="63"/>
      <c r="C700" s="64"/>
      <c r="D700" s="64"/>
      <c r="E700" s="51"/>
      <c r="F700" s="51"/>
      <c r="G700" s="65"/>
      <c r="H700" s="136"/>
    </row>
    <row r="701" spans="1:8" s="1" customFormat="1" x14ac:dyDescent="0.25">
      <c r="A701" s="269"/>
      <c r="B701" s="63"/>
      <c r="C701" s="64"/>
      <c r="D701" s="64"/>
      <c r="E701" s="51"/>
      <c r="F701" s="51"/>
      <c r="G701" s="65"/>
      <c r="H701" s="136"/>
    </row>
    <row r="702" spans="1:8" s="1" customFormat="1" x14ac:dyDescent="0.25">
      <c r="A702" s="269"/>
      <c r="B702" s="63"/>
      <c r="C702" s="64"/>
      <c r="D702" s="64"/>
      <c r="E702" s="51"/>
      <c r="F702" s="51"/>
      <c r="G702" s="65"/>
      <c r="H702" s="136"/>
    </row>
    <row r="703" spans="1:8" s="1" customFormat="1" x14ac:dyDescent="0.25">
      <c r="A703" s="269"/>
      <c r="B703" s="63"/>
      <c r="C703" s="64"/>
      <c r="D703" s="64"/>
      <c r="E703" s="51"/>
      <c r="F703" s="51"/>
      <c r="G703" s="65"/>
      <c r="H703" s="136"/>
    </row>
    <row r="704" spans="1:8" s="1" customFormat="1" x14ac:dyDescent="0.25">
      <c r="A704" s="269"/>
      <c r="B704" s="63"/>
      <c r="C704" s="64"/>
      <c r="D704" s="64"/>
      <c r="E704" s="51"/>
      <c r="F704" s="51"/>
      <c r="G704" s="65"/>
      <c r="H704" s="136"/>
    </row>
    <row r="705" spans="1:8" s="1" customFormat="1" x14ac:dyDescent="0.25">
      <c r="A705" s="269"/>
      <c r="B705" s="63"/>
      <c r="C705" s="64"/>
      <c r="D705" s="64"/>
      <c r="E705" s="51"/>
      <c r="F705" s="51"/>
      <c r="G705" s="65"/>
      <c r="H705" s="136"/>
    </row>
    <row r="706" spans="1:8" s="1" customFormat="1" x14ac:dyDescent="0.25">
      <c r="A706" s="269"/>
      <c r="B706" s="63"/>
      <c r="C706" s="64"/>
      <c r="D706" s="64"/>
      <c r="E706" s="51"/>
      <c r="F706" s="51"/>
      <c r="G706" s="65"/>
      <c r="H706" s="136"/>
    </row>
    <row r="707" spans="1:8" s="1" customFormat="1" x14ac:dyDescent="0.25">
      <c r="A707" s="269"/>
      <c r="B707" s="63"/>
      <c r="C707" s="64"/>
      <c r="D707" s="64"/>
      <c r="E707" s="51"/>
      <c r="F707" s="51"/>
      <c r="G707" s="65"/>
      <c r="H707" s="136"/>
    </row>
    <row r="708" spans="1:8" s="1" customFormat="1" x14ac:dyDescent="0.25">
      <c r="A708" s="269"/>
      <c r="B708" s="63"/>
      <c r="C708" s="64"/>
      <c r="D708" s="64"/>
      <c r="E708" s="51"/>
      <c r="F708" s="51"/>
      <c r="G708" s="65"/>
      <c r="H708" s="136"/>
    </row>
    <row r="709" spans="1:8" s="1" customFormat="1" x14ac:dyDescent="0.25">
      <c r="A709" s="269"/>
      <c r="B709" s="63"/>
      <c r="C709" s="64"/>
      <c r="D709" s="64"/>
      <c r="E709" s="51"/>
      <c r="F709" s="51"/>
      <c r="G709" s="65"/>
      <c r="H709" s="136"/>
    </row>
    <row r="710" spans="1:8" s="1" customFormat="1" x14ac:dyDescent="0.25">
      <c r="A710" s="269"/>
      <c r="B710" s="63"/>
      <c r="C710" s="64"/>
      <c r="D710" s="64"/>
      <c r="E710" s="51"/>
      <c r="F710" s="51"/>
      <c r="G710" s="65"/>
      <c r="H710" s="136"/>
    </row>
    <row r="711" spans="1:8" s="1" customFormat="1" x14ac:dyDescent="0.25">
      <c r="A711" s="269"/>
      <c r="B711" s="63"/>
      <c r="C711" s="64"/>
      <c r="D711" s="64"/>
      <c r="E711" s="51"/>
      <c r="F711" s="51"/>
      <c r="G711" s="65"/>
      <c r="H711" s="136"/>
    </row>
    <row r="712" spans="1:8" s="1" customFormat="1" x14ac:dyDescent="0.25">
      <c r="A712" s="269"/>
      <c r="B712" s="63"/>
      <c r="C712" s="64"/>
      <c r="D712" s="64"/>
      <c r="E712" s="51"/>
      <c r="F712" s="51"/>
      <c r="G712" s="65"/>
      <c r="H712" s="136"/>
    </row>
    <row r="713" spans="1:8" s="1" customFormat="1" x14ac:dyDescent="0.25">
      <c r="A713" s="269"/>
      <c r="B713" s="63"/>
      <c r="C713" s="64"/>
      <c r="D713" s="64"/>
      <c r="E713" s="51"/>
      <c r="F713" s="51"/>
      <c r="G713" s="65"/>
      <c r="H713" s="136"/>
    </row>
    <row r="714" spans="1:8" s="1" customFormat="1" x14ac:dyDescent="0.25">
      <c r="A714" s="269"/>
      <c r="B714" s="63"/>
      <c r="C714" s="64"/>
      <c r="D714" s="64"/>
      <c r="E714" s="51"/>
      <c r="F714" s="51"/>
      <c r="G714" s="65"/>
      <c r="H714" s="136"/>
    </row>
    <row r="715" spans="1:8" s="1" customFormat="1" x14ac:dyDescent="0.25">
      <c r="A715" s="269"/>
      <c r="B715" s="63"/>
      <c r="C715" s="64"/>
      <c r="D715" s="64"/>
      <c r="E715" s="51"/>
      <c r="F715" s="51"/>
      <c r="G715" s="65"/>
      <c r="H715" s="136"/>
    </row>
    <row r="716" spans="1:8" s="1" customFormat="1" x14ac:dyDescent="0.25">
      <c r="A716" s="269"/>
      <c r="B716" s="63"/>
      <c r="C716" s="64"/>
      <c r="D716" s="64"/>
      <c r="E716" s="51"/>
      <c r="F716" s="51"/>
      <c r="G716" s="65"/>
      <c r="H716" s="136"/>
    </row>
    <row r="717" spans="1:8" s="1" customFormat="1" x14ac:dyDescent="0.25">
      <c r="A717" s="269"/>
      <c r="B717" s="63"/>
      <c r="C717" s="64"/>
      <c r="D717" s="64"/>
      <c r="E717" s="51"/>
      <c r="F717" s="51"/>
      <c r="G717" s="65"/>
      <c r="H717" s="136"/>
    </row>
    <row r="718" spans="1:8" s="1" customFormat="1" x14ac:dyDescent="0.25">
      <c r="A718" s="269"/>
      <c r="B718" s="63"/>
      <c r="C718" s="64"/>
      <c r="D718" s="64"/>
      <c r="E718" s="51"/>
      <c r="F718" s="51"/>
      <c r="G718" s="65"/>
      <c r="H718" s="136"/>
    </row>
    <row r="719" spans="1:8" s="1" customFormat="1" x14ac:dyDescent="0.25">
      <c r="A719" s="269"/>
      <c r="B719" s="63"/>
      <c r="C719" s="64"/>
      <c r="D719" s="64"/>
      <c r="E719" s="51"/>
      <c r="F719" s="51"/>
      <c r="G719" s="65"/>
      <c r="H719" s="136"/>
    </row>
    <row r="720" spans="1:8" s="1" customFormat="1" x14ac:dyDescent="0.25">
      <c r="A720" s="269"/>
      <c r="B720" s="63"/>
      <c r="C720" s="64"/>
      <c r="D720" s="64"/>
      <c r="E720" s="51"/>
      <c r="F720" s="51"/>
      <c r="G720" s="65"/>
      <c r="H720" s="136"/>
    </row>
    <row r="721" spans="1:8" s="1" customFormat="1" x14ac:dyDescent="0.25">
      <c r="A721" s="269"/>
      <c r="B721" s="63"/>
      <c r="C721" s="64"/>
      <c r="D721" s="64"/>
      <c r="E721" s="51"/>
      <c r="F721" s="51"/>
      <c r="G721" s="65"/>
      <c r="H721" s="136"/>
    </row>
    <row r="722" spans="1:8" s="1" customFormat="1" x14ac:dyDescent="0.25">
      <c r="A722" s="269"/>
      <c r="B722" s="63"/>
      <c r="C722" s="64"/>
      <c r="D722" s="64"/>
      <c r="E722" s="51"/>
      <c r="F722" s="51"/>
      <c r="G722" s="65"/>
      <c r="H722" s="136"/>
    </row>
    <row r="723" spans="1:8" s="1" customFormat="1" x14ac:dyDescent="0.25">
      <c r="A723" s="269"/>
      <c r="B723" s="63"/>
      <c r="C723" s="64"/>
      <c r="D723" s="64"/>
      <c r="E723" s="51"/>
      <c r="F723" s="51"/>
      <c r="G723" s="65"/>
      <c r="H723" s="136"/>
    </row>
    <row r="724" spans="1:8" s="1" customFormat="1" x14ac:dyDescent="0.25">
      <c r="A724" s="269"/>
      <c r="B724" s="63"/>
      <c r="C724" s="64"/>
      <c r="D724" s="64"/>
      <c r="E724" s="51"/>
      <c r="F724" s="51"/>
      <c r="G724" s="65"/>
      <c r="H724" s="136"/>
    </row>
    <row r="725" spans="1:8" s="1" customFormat="1" x14ac:dyDescent="0.25">
      <c r="A725" s="269"/>
      <c r="B725" s="63"/>
      <c r="C725" s="64"/>
      <c r="D725" s="64"/>
      <c r="E725" s="51"/>
      <c r="F725" s="51"/>
      <c r="G725" s="65"/>
      <c r="H725" s="136"/>
    </row>
    <row r="726" spans="1:8" s="1" customFormat="1" x14ac:dyDescent="0.25">
      <c r="A726" s="269"/>
      <c r="B726" s="63"/>
      <c r="C726" s="64"/>
      <c r="D726" s="64"/>
      <c r="E726" s="51"/>
      <c r="F726" s="51"/>
      <c r="G726" s="65"/>
      <c r="H726" s="136"/>
    </row>
    <row r="727" spans="1:8" s="1" customFormat="1" x14ac:dyDescent="0.25">
      <c r="A727" s="269"/>
      <c r="B727" s="63"/>
      <c r="C727" s="64"/>
      <c r="D727" s="64"/>
      <c r="E727" s="51"/>
      <c r="F727" s="51"/>
      <c r="G727" s="65"/>
      <c r="H727" s="136"/>
    </row>
    <row r="728" spans="1:8" s="1" customFormat="1" x14ac:dyDescent="0.25">
      <c r="A728" s="269"/>
      <c r="B728" s="63"/>
      <c r="C728" s="64"/>
      <c r="D728" s="64"/>
      <c r="E728" s="51"/>
      <c r="F728" s="51"/>
      <c r="G728" s="65"/>
      <c r="H728" s="136"/>
    </row>
    <row r="729" spans="1:8" s="1" customFormat="1" x14ac:dyDescent="0.25">
      <c r="A729" s="269"/>
      <c r="B729" s="63"/>
      <c r="C729" s="64"/>
      <c r="D729" s="64"/>
      <c r="E729" s="51"/>
      <c r="F729" s="51"/>
      <c r="G729" s="65"/>
      <c r="H729" s="136"/>
    </row>
    <row r="730" spans="1:8" s="1" customFormat="1" x14ac:dyDescent="0.25">
      <c r="A730" s="269"/>
      <c r="B730" s="63"/>
      <c r="C730" s="64"/>
      <c r="D730" s="64"/>
      <c r="E730" s="51"/>
      <c r="F730" s="51"/>
      <c r="G730" s="65"/>
      <c r="H730" s="136"/>
    </row>
    <row r="731" spans="1:8" s="1" customFormat="1" x14ac:dyDescent="0.25">
      <c r="A731" s="269"/>
      <c r="B731" s="63"/>
      <c r="C731" s="64"/>
      <c r="D731" s="64"/>
      <c r="E731" s="51"/>
      <c r="F731" s="51"/>
      <c r="G731" s="65"/>
      <c r="H731" s="136"/>
    </row>
    <row r="732" spans="1:8" s="1" customFormat="1" x14ac:dyDescent="0.25">
      <c r="A732" s="269"/>
      <c r="B732" s="63"/>
      <c r="C732" s="64"/>
      <c r="D732" s="64"/>
      <c r="E732" s="51"/>
      <c r="F732" s="51"/>
      <c r="G732" s="65"/>
      <c r="H732" s="136"/>
    </row>
    <row r="733" spans="1:8" s="1" customFormat="1" x14ac:dyDescent="0.25">
      <c r="A733" s="269"/>
      <c r="B733" s="63"/>
      <c r="C733" s="64"/>
      <c r="D733" s="64"/>
      <c r="E733" s="51"/>
      <c r="F733" s="51"/>
      <c r="G733" s="65"/>
      <c r="H733" s="136"/>
    </row>
    <row r="734" spans="1:8" s="1" customFormat="1" x14ac:dyDescent="0.25">
      <c r="A734" s="269"/>
      <c r="B734" s="63"/>
      <c r="C734" s="64"/>
      <c r="D734" s="64"/>
      <c r="E734" s="51"/>
      <c r="F734" s="51"/>
      <c r="G734" s="65"/>
      <c r="H734" s="136"/>
    </row>
    <row r="735" spans="1:8" s="1" customFormat="1" x14ac:dyDescent="0.25">
      <c r="A735" s="269"/>
      <c r="B735" s="63"/>
      <c r="C735" s="64"/>
      <c r="D735" s="64"/>
      <c r="E735" s="51"/>
      <c r="F735" s="51"/>
      <c r="G735" s="65"/>
      <c r="H735" s="136"/>
    </row>
    <row r="736" spans="1:8" s="1" customFormat="1" x14ac:dyDescent="0.25">
      <c r="A736" s="269"/>
      <c r="B736" s="63"/>
      <c r="C736" s="64"/>
      <c r="D736" s="64"/>
      <c r="E736" s="51"/>
      <c r="F736" s="51"/>
      <c r="G736" s="65"/>
      <c r="H736" s="136"/>
    </row>
    <row r="737" spans="1:8" s="1" customFormat="1" x14ac:dyDescent="0.25">
      <c r="A737" s="269"/>
      <c r="B737" s="63"/>
      <c r="C737" s="64"/>
      <c r="D737" s="64"/>
      <c r="E737" s="51"/>
      <c r="F737" s="51"/>
      <c r="G737" s="65"/>
      <c r="H737" s="136"/>
    </row>
    <row r="738" spans="1:8" s="1" customFormat="1" x14ac:dyDescent="0.25">
      <c r="A738" s="269"/>
      <c r="B738" s="63"/>
      <c r="C738" s="64"/>
      <c r="D738" s="64"/>
      <c r="E738" s="51"/>
      <c r="F738" s="51"/>
      <c r="G738" s="65"/>
      <c r="H738" s="136"/>
    </row>
    <row r="739" spans="1:8" s="1" customFormat="1" x14ac:dyDescent="0.25">
      <c r="A739" s="269"/>
      <c r="B739" s="63"/>
      <c r="C739" s="64"/>
      <c r="D739" s="64"/>
      <c r="E739" s="51"/>
      <c r="F739" s="51"/>
      <c r="G739" s="65"/>
      <c r="H739" s="136"/>
    </row>
    <row r="740" spans="1:8" s="1" customFormat="1" x14ac:dyDescent="0.25">
      <c r="A740" s="269"/>
      <c r="B740" s="63"/>
      <c r="C740" s="64"/>
      <c r="D740" s="64"/>
      <c r="E740" s="51"/>
      <c r="F740" s="51"/>
      <c r="G740" s="65"/>
      <c r="H740" s="136"/>
    </row>
    <row r="741" spans="1:8" s="1" customFormat="1" x14ac:dyDescent="0.25">
      <c r="A741" s="269"/>
      <c r="B741" s="63"/>
      <c r="C741" s="64"/>
      <c r="D741" s="64"/>
      <c r="E741" s="51"/>
      <c r="F741" s="51"/>
      <c r="G741" s="65"/>
      <c r="H741" s="136"/>
    </row>
    <row r="742" spans="1:8" s="1" customFormat="1" x14ac:dyDescent="0.25">
      <c r="A742" s="269"/>
      <c r="B742" s="63"/>
      <c r="C742" s="64"/>
      <c r="D742" s="64"/>
      <c r="E742" s="51"/>
      <c r="F742" s="51"/>
      <c r="G742" s="65"/>
      <c r="H742" s="136"/>
    </row>
    <row r="743" spans="1:8" s="1" customFormat="1" x14ac:dyDescent="0.25">
      <c r="A743" s="269"/>
      <c r="B743" s="63"/>
      <c r="C743" s="64"/>
      <c r="D743" s="64"/>
      <c r="E743" s="51"/>
      <c r="F743" s="51"/>
      <c r="G743" s="65"/>
      <c r="H743" s="136"/>
    </row>
    <row r="744" spans="1:8" s="1" customFormat="1" x14ac:dyDescent="0.25">
      <c r="A744" s="269"/>
      <c r="B744" s="63"/>
      <c r="C744" s="64"/>
      <c r="D744" s="64"/>
      <c r="E744" s="51"/>
      <c r="F744" s="51"/>
      <c r="G744" s="65"/>
      <c r="H744" s="136"/>
    </row>
    <row r="745" spans="1:8" s="1" customFormat="1" x14ac:dyDescent="0.25">
      <c r="A745" s="269"/>
      <c r="B745" s="63"/>
      <c r="C745" s="64"/>
      <c r="D745" s="64"/>
      <c r="E745" s="51"/>
      <c r="F745" s="51"/>
      <c r="G745" s="65"/>
      <c r="H745" s="136"/>
    </row>
    <row r="746" spans="1:8" s="1" customFormat="1" x14ac:dyDescent="0.25">
      <c r="A746" s="269"/>
      <c r="B746" s="63"/>
      <c r="C746" s="64"/>
      <c r="D746" s="64"/>
      <c r="E746" s="51"/>
      <c r="F746" s="51"/>
      <c r="G746" s="65"/>
      <c r="H746" s="136"/>
    </row>
    <row r="747" spans="1:8" s="1" customFormat="1" x14ac:dyDescent="0.25">
      <c r="A747" s="269"/>
      <c r="B747" s="63"/>
      <c r="C747" s="64"/>
      <c r="D747" s="64"/>
      <c r="E747" s="51"/>
      <c r="F747" s="51"/>
      <c r="G747" s="65"/>
      <c r="H747" s="136"/>
    </row>
    <row r="748" spans="1:8" s="1" customFormat="1" x14ac:dyDescent="0.25">
      <c r="A748" s="269"/>
      <c r="B748" s="63"/>
      <c r="C748" s="64"/>
      <c r="D748" s="64"/>
      <c r="E748" s="51"/>
      <c r="F748" s="51"/>
      <c r="G748" s="65"/>
      <c r="H748" s="136"/>
    </row>
    <row r="749" spans="1:8" s="1" customFormat="1" x14ac:dyDescent="0.25">
      <c r="A749" s="269"/>
      <c r="B749" s="63"/>
      <c r="C749" s="64"/>
      <c r="D749" s="64"/>
      <c r="E749" s="51"/>
      <c r="F749" s="51"/>
      <c r="G749" s="65"/>
      <c r="H749" s="136"/>
    </row>
    <row r="750" spans="1:8" s="1" customFormat="1" x14ac:dyDescent="0.25">
      <c r="A750" s="269"/>
      <c r="B750" s="63"/>
      <c r="C750" s="64"/>
      <c r="D750" s="64"/>
      <c r="E750" s="51"/>
      <c r="F750" s="51"/>
      <c r="G750" s="65"/>
      <c r="H750" s="136"/>
    </row>
    <row r="751" spans="1:8" s="1" customFormat="1" x14ac:dyDescent="0.25">
      <c r="A751" s="269"/>
      <c r="B751" s="63"/>
      <c r="C751" s="64"/>
      <c r="D751" s="64"/>
      <c r="E751" s="51"/>
      <c r="F751" s="51"/>
      <c r="G751" s="65"/>
      <c r="H751" s="136"/>
    </row>
    <row r="752" spans="1:8" s="1" customFormat="1" x14ac:dyDescent="0.25">
      <c r="A752" s="269"/>
      <c r="B752" s="63"/>
      <c r="C752" s="64"/>
      <c r="D752" s="64"/>
      <c r="E752" s="51"/>
      <c r="F752" s="51"/>
      <c r="G752" s="65"/>
      <c r="H752" s="136"/>
    </row>
    <row r="753" spans="1:8" s="1" customFormat="1" x14ac:dyDescent="0.25">
      <c r="A753" s="269"/>
      <c r="B753" s="63"/>
      <c r="C753" s="64"/>
      <c r="D753" s="64"/>
      <c r="E753" s="51"/>
      <c r="F753" s="51"/>
      <c r="G753" s="65"/>
      <c r="H753" s="136"/>
    </row>
    <row r="754" spans="1:8" s="1" customFormat="1" x14ac:dyDescent="0.25">
      <c r="A754" s="269"/>
      <c r="B754" s="63"/>
      <c r="C754" s="64"/>
      <c r="D754" s="64"/>
      <c r="E754" s="51"/>
      <c r="F754" s="51"/>
      <c r="G754" s="65"/>
      <c r="H754" s="136"/>
    </row>
    <row r="755" spans="1:8" s="1" customFormat="1" x14ac:dyDescent="0.25">
      <c r="A755" s="269"/>
      <c r="B755" s="63"/>
      <c r="C755" s="64"/>
      <c r="D755" s="64"/>
      <c r="E755" s="51"/>
      <c r="F755" s="51"/>
      <c r="G755" s="65"/>
      <c r="H755" s="136"/>
    </row>
    <row r="756" spans="1:8" s="1" customFormat="1" x14ac:dyDescent="0.25">
      <c r="A756" s="269"/>
      <c r="B756" s="63"/>
      <c r="C756" s="64"/>
      <c r="D756" s="64"/>
      <c r="E756" s="51"/>
      <c r="F756" s="51"/>
      <c r="G756" s="65"/>
      <c r="H756" s="136"/>
    </row>
    <row r="757" spans="1:8" s="1" customFormat="1" x14ac:dyDescent="0.25">
      <c r="A757" s="269"/>
      <c r="B757" s="63"/>
      <c r="C757" s="64"/>
      <c r="D757" s="64"/>
      <c r="E757" s="51"/>
      <c r="F757" s="51"/>
      <c r="G757" s="65"/>
      <c r="H757" s="136"/>
    </row>
    <row r="758" spans="1:8" s="1" customFormat="1" x14ac:dyDescent="0.25">
      <c r="A758" s="269"/>
      <c r="B758" s="63"/>
      <c r="C758" s="64"/>
      <c r="D758" s="64"/>
      <c r="E758" s="51"/>
      <c r="F758" s="51"/>
      <c r="G758" s="65"/>
      <c r="H758" s="136"/>
    </row>
    <row r="759" spans="1:8" s="1" customFormat="1" x14ac:dyDescent="0.25">
      <c r="A759" s="269"/>
      <c r="B759" s="63"/>
      <c r="C759" s="64"/>
      <c r="D759" s="64"/>
      <c r="E759" s="51"/>
      <c r="F759" s="51"/>
      <c r="G759" s="65"/>
      <c r="H759" s="136"/>
    </row>
    <row r="760" spans="1:8" s="1" customFormat="1" x14ac:dyDescent="0.25">
      <c r="A760" s="269"/>
      <c r="B760" s="63"/>
      <c r="C760" s="64"/>
      <c r="D760" s="64"/>
      <c r="E760" s="51"/>
      <c r="F760" s="51"/>
      <c r="G760" s="65"/>
      <c r="H760" s="136"/>
    </row>
    <row r="761" spans="1:8" s="1" customFormat="1" x14ac:dyDescent="0.25">
      <c r="A761" s="269"/>
      <c r="B761" s="63"/>
      <c r="C761" s="64"/>
      <c r="D761" s="64"/>
      <c r="E761" s="51"/>
      <c r="F761" s="51"/>
      <c r="G761" s="65"/>
      <c r="H761" s="136"/>
    </row>
    <row r="762" spans="1:8" s="1" customFormat="1" x14ac:dyDescent="0.25">
      <c r="A762" s="269"/>
      <c r="B762" s="63"/>
      <c r="C762" s="64"/>
      <c r="D762" s="64"/>
      <c r="E762" s="51"/>
      <c r="F762" s="51"/>
      <c r="G762" s="65"/>
      <c r="H762" s="136"/>
    </row>
    <row r="763" spans="1:8" s="1" customFormat="1" x14ac:dyDescent="0.25">
      <c r="A763" s="269"/>
      <c r="B763" s="63"/>
      <c r="C763" s="64"/>
      <c r="D763" s="64"/>
      <c r="E763" s="51"/>
      <c r="F763" s="51"/>
      <c r="G763" s="65"/>
      <c r="H763" s="136"/>
    </row>
    <row r="764" spans="1:8" s="1" customFormat="1" x14ac:dyDescent="0.25">
      <c r="A764" s="269"/>
      <c r="B764" s="63"/>
      <c r="C764" s="64"/>
      <c r="D764" s="64"/>
      <c r="E764" s="51"/>
      <c r="F764" s="51"/>
      <c r="G764" s="65"/>
      <c r="H764" s="136"/>
    </row>
    <row r="765" spans="1:8" s="1" customFormat="1" x14ac:dyDescent="0.25">
      <c r="A765" s="269"/>
      <c r="B765" s="63"/>
      <c r="C765" s="64"/>
      <c r="D765" s="64"/>
      <c r="E765" s="51"/>
      <c r="F765" s="51"/>
      <c r="G765" s="65"/>
      <c r="H765" s="136"/>
    </row>
    <row r="766" spans="1:8" s="1" customFormat="1" x14ac:dyDescent="0.25">
      <c r="A766" s="269"/>
      <c r="B766" s="63"/>
      <c r="C766" s="64"/>
      <c r="D766" s="64"/>
      <c r="E766" s="51"/>
      <c r="F766" s="51"/>
      <c r="G766" s="65"/>
      <c r="H766" s="136"/>
    </row>
    <row r="767" spans="1:8" s="1" customFormat="1" x14ac:dyDescent="0.25">
      <c r="A767" s="269"/>
      <c r="B767" s="63"/>
      <c r="C767" s="64"/>
      <c r="D767" s="64"/>
      <c r="E767" s="51"/>
      <c r="F767" s="51"/>
      <c r="G767" s="65"/>
      <c r="H767" s="136"/>
    </row>
    <row r="768" spans="1:8" s="1" customFormat="1" x14ac:dyDescent="0.25">
      <c r="A768" s="269"/>
      <c r="B768" s="63"/>
      <c r="C768" s="64"/>
      <c r="D768" s="64"/>
      <c r="E768" s="51"/>
      <c r="F768" s="51"/>
      <c r="G768" s="65"/>
      <c r="H768" s="136"/>
    </row>
    <row r="769" spans="1:8" s="1" customFormat="1" x14ac:dyDescent="0.25">
      <c r="A769" s="269"/>
      <c r="B769" s="63"/>
      <c r="C769" s="64"/>
      <c r="D769" s="64"/>
      <c r="E769" s="51"/>
      <c r="F769" s="51"/>
      <c r="G769" s="65"/>
      <c r="H769" s="136"/>
    </row>
    <row r="770" spans="1:8" s="1" customFormat="1" x14ac:dyDescent="0.25">
      <c r="A770" s="269"/>
      <c r="B770" s="63"/>
      <c r="C770" s="64"/>
      <c r="D770" s="64"/>
      <c r="E770" s="51"/>
      <c r="F770" s="51"/>
      <c r="G770" s="65"/>
      <c r="H770" s="136"/>
    </row>
    <row r="771" spans="1:8" s="1" customFormat="1" x14ac:dyDescent="0.25">
      <c r="A771" s="269"/>
      <c r="B771" s="63"/>
      <c r="C771" s="64"/>
      <c r="D771" s="64"/>
      <c r="E771" s="51"/>
      <c r="F771" s="51"/>
      <c r="G771" s="65"/>
      <c r="H771" s="136"/>
    </row>
    <row r="772" spans="1:8" s="1" customFormat="1" x14ac:dyDescent="0.25">
      <c r="A772" s="269"/>
      <c r="B772" s="63"/>
      <c r="C772" s="64"/>
      <c r="D772" s="64"/>
      <c r="E772" s="51"/>
      <c r="F772" s="51"/>
      <c r="G772" s="65"/>
      <c r="H772" s="136"/>
    </row>
    <row r="773" spans="1:8" s="1" customFormat="1" x14ac:dyDescent="0.25">
      <c r="A773" s="269"/>
      <c r="B773" s="63"/>
      <c r="C773" s="64"/>
      <c r="D773" s="64"/>
      <c r="E773" s="51"/>
      <c r="F773" s="51"/>
      <c r="G773" s="65"/>
      <c r="H773" s="136"/>
    </row>
    <row r="774" spans="1:8" s="1" customFormat="1" x14ac:dyDescent="0.25">
      <c r="A774" s="269"/>
      <c r="B774" s="63"/>
      <c r="C774" s="64"/>
      <c r="D774" s="64"/>
      <c r="E774" s="51"/>
      <c r="F774" s="51"/>
      <c r="G774" s="65"/>
      <c r="H774" s="136"/>
    </row>
    <row r="775" spans="1:8" s="1" customFormat="1" x14ac:dyDescent="0.25">
      <c r="A775" s="269"/>
      <c r="B775" s="63"/>
      <c r="C775" s="64"/>
      <c r="D775" s="64"/>
      <c r="E775" s="51"/>
      <c r="F775" s="51"/>
      <c r="G775" s="65"/>
      <c r="H775" s="136"/>
    </row>
    <row r="776" spans="1:8" s="1" customFormat="1" x14ac:dyDescent="0.25">
      <c r="A776" s="269"/>
      <c r="B776" s="63"/>
      <c r="C776" s="64"/>
      <c r="D776" s="64"/>
      <c r="E776" s="51"/>
      <c r="F776" s="51"/>
      <c r="G776" s="65"/>
      <c r="H776" s="136"/>
    </row>
    <row r="777" spans="1:8" s="1" customFormat="1" x14ac:dyDescent="0.25">
      <c r="A777" s="269"/>
      <c r="B777" s="63"/>
      <c r="C777" s="64"/>
      <c r="D777" s="64"/>
      <c r="E777" s="51"/>
      <c r="F777" s="51"/>
      <c r="G777" s="65"/>
      <c r="H777" s="136"/>
    </row>
    <row r="778" spans="1:8" s="1" customFormat="1" x14ac:dyDescent="0.25">
      <c r="A778" s="269"/>
      <c r="B778" s="63"/>
      <c r="C778" s="64"/>
      <c r="D778" s="64"/>
      <c r="E778" s="51"/>
      <c r="F778" s="51"/>
      <c r="G778" s="65"/>
      <c r="H778" s="136"/>
    </row>
    <row r="779" spans="1:8" s="1" customFormat="1" x14ac:dyDescent="0.25">
      <c r="A779" s="269"/>
      <c r="B779" s="63"/>
      <c r="C779" s="64"/>
      <c r="D779" s="64"/>
      <c r="E779" s="51"/>
      <c r="F779" s="51"/>
      <c r="G779" s="65"/>
      <c r="H779" s="136"/>
    </row>
    <row r="780" spans="1:8" s="1" customFormat="1" x14ac:dyDescent="0.25">
      <c r="A780" s="269"/>
      <c r="B780" s="63"/>
      <c r="C780" s="64"/>
      <c r="D780" s="64"/>
      <c r="E780" s="51"/>
      <c r="F780" s="51"/>
      <c r="G780" s="65"/>
      <c r="H780" s="136"/>
    </row>
    <row r="781" spans="1:8" s="1" customFormat="1" x14ac:dyDescent="0.25">
      <c r="A781" s="269"/>
      <c r="B781" s="63"/>
      <c r="C781" s="64"/>
      <c r="D781" s="64"/>
      <c r="E781" s="51"/>
      <c r="F781" s="51"/>
      <c r="G781" s="65"/>
      <c r="H781" s="136"/>
    </row>
    <row r="782" spans="1:8" s="1" customFormat="1" x14ac:dyDescent="0.25">
      <c r="A782" s="269"/>
      <c r="B782" s="63"/>
      <c r="C782" s="64"/>
      <c r="D782" s="64"/>
      <c r="E782" s="51"/>
      <c r="F782" s="51"/>
      <c r="G782" s="65"/>
      <c r="H782" s="136"/>
    </row>
    <row r="783" spans="1:8" s="1" customFormat="1" x14ac:dyDescent="0.25">
      <c r="A783" s="269"/>
      <c r="B783" s="63"/>
      <c r="C783" s="64"/>
      <c r="D783" s="64"/>
      <c r="E783" s="51"/>
      <c r="F783" s="51"/>
      <c r="G783" s="65"/>
      <c r="H783" s="136"/>
    </row>
    <row r="784" spans="1:8" s="1" customFormat="1" x14ac:dyDescent="0.25">
      <c r="A784" s="269"/>
      <c r="B784" s="63"/>
      <c r="C784" s="64"/>
      <c r="D784" s="64"/>
      <c r="E784" s="51"/>
      <c r="F784" s="51"/>
      <c r="G784" s="65"/>
      <c r="H784" s="136"/>
    </row>
    <row r="785" spans="1:8" s="1" customFormat="1" x14ac:dyDescent="0.25">
      <c r="A785" s="269"/>
      <c r="B785" s="63"/>
      <c r="C785" s="64"/>
      <c r="D785" s="64"/>
      <c r="E785" s="51"/>
      <c r="F785" s="51"/>
      <c r="G785" s="65"/>
      <c r="H785" s="136"/>
    </row>
    <row r="786" spans="1:8" s="1" customFormat="1" x14ac:dyDescent="0.25">
      <c r="A786" s="269"/>
      <c r="B786" s="63"/>
      <c r="C786" s="64"/>
      <c r="D786" s="64"/>
      <c r="E786" s="51"/>
      <c r="F786" s="51"/>
      <c r="G786" s="65"/>
      <c r="H786" s="136"/>
    </row>
    <row r="787" spans="1:8" s="1" customFormat="1" x14ac:dyDescent="0.25">
      <c r="A787" s="269"/>
      <c r="B787" s="63"/>
      <c r="C787" s="64"/>
      <c r="D787" s="64"/>
      <c r="E787" s="51"/>
      <c r="F787" s="51"/>
      <c r="G787" s="65"/>
      <c r="H787" s="136"/>
    </row>
    <row r="788" spans="1:8" s="1" customFormat="1" x14ac:dyDescent="0.25">
      <c r="A788" s="269"/>
      <c r="B788" s="63"/>
      <c r="C788" s="64"/>
      <c r="D788" s="64"/>
      <c r="E788" s="51"/>
      <c r="F788" s="51"/>
      <c r="G788" s="65"/>
      <c r="H788" s="136"/>
    </row>
    <row r="789" spans="1:8" s="1" customFormat="1" x14ac:dyDescent="0.25">
      <c r="A789" s="269"/>
      <c r="B789" s="63"/>
      <c r="C789" s="64"/>
      <c r="D789" s="64"/>
      <c r="E789" s="51"/>
      <c r="F789" s="51"/>
      <c r="G789" s="65"/>
      <c r="H789" s="136"/>
    </row>
    <row r="790" spans="1:8" s="1" customFormat="1" x14ac:dyDescent="0.25">
      <c r="A790" s="269"/>
      <c r="B790" s="63"/>
      <c r="C790" s="64"/>
      <c r="D790" s="64"/>
      <c r="E790" s="51"/>
      <c r="F790" s="51"/>
      <c r="G790" s="65"/>
      <c r="H790" s="136"/>
    </row>
    <row r="791" spans="1:8" s="1" customFormat="1" x14ac:dyDescent="0.25">
      <c r="A791" s="269"/>
      <c r="B791" s="63"/>
      <c r="C791" s="64"/>
      <c r="D791" s="64"/>
      <c r="E791" s="51"/>
      <c r="F791" s="51"/>
      <c r="G791" s="65"/>
      <c r="H791" s="136"/>
    </row>
    <row r="792" spans="1:8" s="1" customFormat="1" x14ac:dyDescent="0.25">
      <c r="A792" s="269"/>
      <c r="B792" s="63"/>
      <c r="C792" s="64"/>
      <c r="D792" s="64"/>
      <c r="E792" s="51"/>
      <c r="F792" s="51"/>
      <c r="G792" s="65"/>
      <c r="H792" s="136"/>
    </row>
    <row r="793" spans="1:8" s="1" customFormat="1" x14ac:dyDescent="0.25">
      <c r="A793" s="269"/>
      <c r="B793" s="63"/>
      <c r="C793" s="64"/>
      <c r="D793" s="64"/>
      <c r="E793" s="51"/>
      <c r="F793" s="51"/>
      <c r="G793" s="65"/>
      <c r="H793" s="136"/>
    </row>
    <row r="794" spans="1:8" s="1" customFormat="1" x14ac:dyDescent="0.25">
      <c r="A794" s="269"/>
      <c r="B794" s="63"/>
      <c r="C794" s="64"/>
      <c r="D794" s="64"/>
      <c r="E794" s="51"/>
      <c r="F794" s="51"/>
      <c r="G794" s="65"/>
      <c r="H794" s="136"/>
    </row>
    <row r="795" spans="1:8" s="1" customFormat="1" x14ac:dyDescent="0.25">
      <c r="A795" s="269"/>
      <c r="B795" s="63"/>
      <c r="C795" s="64"/>
      <c r="D795" s="64"/>
      <c r="E795" s="51"/>
      <c r="F795" s="51"/>
      <c r="G795" s="65"/>
      <c r="H795" s="136"/>
    </row>
    <row r="796" spans="1:8" s="1" customFormat="1" x14ac:dyDescent="0.25">
      <c r="A796" s="269"/>
      <c r="B796" s="63"/>
      <c r="C796" s="64"/>
      <c r="D796" s="64"/>
      <c r="E796" s="51"/>
      <c r="F796" s="51"/>
      <c r="G796" s="65"/>
      <c r="H796" s="136"/>
    </row>
    <row r="797" spans="1:8" s="1" customFormat="1" x14ac:dyDescent="0.25">
      <c r="A797" s="269"/>
      <c r="B797" s="63"/>
      <c r="C797" s="64"/>
      <c r="D797" s="64"/>
      <c r="E797" s="51"/>
      <c r="F797" s="51"/>
      <c r="G797" s="65"/>
      <c r="H797" s="136"/>
    </row>
    <row r="798" spans="1:8" s="1" customFormat="1" x14ac:dyDescent="0.25">
      <c r="A798" s="269"/>
      <c r="B798" s="63"/>
      <c r="C798" s="64"/>
      <c r="D798" s="64"/>
      <c r="E798" s="51"/>
      <c r="F798" s="51"/>
      <c r="G798" s="65"/>
      <c r="H798" s="136"/>
    </row>
    <row r="799" spans="1:8" s="1" customFormat="1" x14ac:dyDescent="0.25">
      <c r="A799" s="269"/>
      <c r="B799" s="63"/>
      <c r="C799" s="64"/>
      <c r="D799" s="64"/>
      <c r="E799" s="51"/>
      <c r="F799" s="51"/>
      <c r="G799" s="65"/>
      <c r="H799" s="136"/>
    </row>
    <row r="800" spans="1:8" s="1" customFormat="1" x14ac:dyDescent="0.25">
      <c r="A800" s="269"/>
      <c r="B800" s="63"/>
      <c r="C800" s="64"/>
      <c r="D800" s="64"/>
      <c r="E800" s="51"/>
      <c r="F800" s="51"/>
      <c r="G800" s="65"/>
      <c r="H800" s="136"/>
    </row>
    <row r="801" spans="1:8" s="1" customFormat="1" x14ac:dyDescent="0.25">
      <c r="A801" s="269"/>
      <c r="B801" s="63"/>
      <c r="C801" s="64"/>
      <c r="D801" s="64"/>
      <c r="E801" s="51"/>
      <c r="F801" s="51"/>
      <c r="G801" s="65"/>
      <c r="H801" s="136"/>
    </row>
    <row r="802" spans="1:8" s="1" customFormat="1" x14ac:dyDescent="0.25">
      <c r="A802" s="269"/>
      <c r="B802" s="63"/>
      <c r="C802" s="64"/>
      <c r="D802" s="64"/>
      <c r="E802" s="51"/>
      <c r="F802" s="51"/>
      <c r="G802" s="65"/>
      <c r="H802" s="136"/>
    </row>
    <row r="803" spans="1:8" s="1" customFormat="1" x14ac:dyDescent="0.25">
      <c r="A803" s="269"/>
      <c r="B803" s="63"/>
      <c r="C803" s="64"/>
      <c r="D803" s="64"/>
      <c r="E803" s="51"/>
      <c r="F803" s="51"/>
      <c r="G803" s="65"/>
      <c r="H803" s="136"/>
    </row>
    <row r="804" spans="1:8" s="1" customFormat="1" x14ac:dyDescent="0.25">
      <c r="A804" s="269"/>
      <c r="B804" s="63"/>
      <c r="C804" s="64"/>
      <c r="D804" s="64"/>
      <c r="E804" s="51"/>
      <c r="F804" s="51"/>
      <c r="G804" s="65"/>
      <c r="H804" s="136"/>
    </row>
    <row r="805" spans="1:8" s="1" customFormat="1" x14ac:dyDescent="0.25">
      <c r="A805" s="269"/>
      <c r="B805" s="63"/>
      <c r="C805" s="64"/>
      <c r="D805" s="64"/>
      <c r="E805" s="51"/>
      <c r="F805" s="51"/>
      <c r="G805" s="65"/>
      <c r="H805" s="136"/>
    </row>
    <row r="806" spans="1:8" s="1" customFormat="1" x14ac:dyDescent="0.25">
      <c r="A806" s="269"/>
      <c r="B806" s="63"/>
      <c r="C806" s="64"/>
      <c r="D806" s="64"/>
      <c r="E806" s="51"/>
      <c r="F806" s="51"/>
      <c r="G806" s="65"/>
      <c r="H806" s="136"/>
    </row>
    <row r="807" spans="1:8" s="1" customFormat="1" x14ac:dyDescent="0.25">
      <c r="A807" s="269"/>
      <c r="B807" s="63"/>
      <c r="C807" s="64"/>
      <c r="D807" s="64"/>
      <c r="E807" s="51"/>
      <c r="F807" s="51"/>
      <c r="G807" s="65"/>
      <c r="H807" s="136"/>
    </row>
    <row r="808" spans="1:8" s="1" customFormat="1" x14ac:dyDescent="0.25">
      <c r="A808" s="269"/>
      <c r="B808" s="63"/>
      <c r="C808" s="64"/>
      <c r="D808" s="64"/>
      <c r="E808" s="51"/>
      <c r="F808" s="51"/>
      <c r="G808" s="65"/>
      <c r="H808" s="136"/>
    </row>
    <row r="809" spans="1:8" s="1" customFormat="1" x14ac:dyDescent="0.25">
      <c r="A809" s="269"/>
      <c r="B809" s="63"/>
      <c r="C809" s="64"/>
      <c r="D809" s="64"/>
      <c r="E809" s="51"/>
      <c r="F809" s="51"/>
      <c r="G809" s="65"/>
      <c r="H809" s="136"/>
    </row>
    <row r="810" spans="1:8" s="1" customFormat="1" x14ac:dyDescent="0.25">
      <c r="A810" s="269"/>
      <c r="B810" s="63"/>
      <c r="C810" s="64"/>
      <c r="D810" s="64"/>
      <c r="E810" s="51"/>
      <c r="F810" s="51"/>
      <c r="G810" s="65"/>
      <c r="H810" s="136"/>
    </row>
    <row r="811" spans="1:8" s="1" customFormat="1" x14ac:dyDescent="0.25">
      <c r="A811" s="269"/>
      <c r="B811" s="63"/>
      <c r="C811" s="64"/>
      <c r="D811" s="64"/>
      <c r="E811" s="51"/>
      <c r="F811" s="51"/>
      <c r="G811" s="65"/>
      <c r="H811" s="136"/>
    </row>
    <row r="812" spans="1:8" s="1" customFormat="1" x14ac:dyDescent="0.25">
      <c r="A812" s="269"/>
      <c r="B812" s="63"/>
      <c r="C812" s="64"/>
      <c r="D812" s="64"/>
      <c r="E812" s="51"/>
      <c r="F812" s="51"/>
      <c r="G812" s="65"/>
      <c r="H812" s="136"/>
    </row>
    <row r="813" spans="1:8" s="1" customFormat="1" x14ac:dyDescent="0.25">
      <c r="A813" s="269"/>
      <c r="B813" s="63"/>
      <c r="C813" s="64"/>
      <c r="D813" s="64"/>
      <c r="E813" s="51"/>
      <c r="F813" s="51"/>
      <c r="G813" s="65"/>
      <c r="H813" s="136"/>
    </row>
    <row r="814" spans="1:8" s="1" customFormat="1" x14ac:dyDescent="0.25">
      <c r="A814" s="269"/>
      <c r="B814" s="63"/>
      <c r="C814" s="64"/>
      <c r="D814" s="64"/>
      <c r="E814" s="51"/>
      <c r="F814" s="51"/>
      <c r="G814" s="65"/>
      <c r="H814" s="136"/>
    </row>
    <row r="815" spans="1:8" s="1" customFormat="1" x14ac:dyDescent="0.25">
      <c r="A815" s="269"/>
      <c r="B815" s="63"/>
      <c r="C815" s="64"/>
      <c r="D815" s="64"/>
      <c r="E815" s="51"/>
      <c r="F815" s="51"/>
      <c r="G815" s="65"/>
      <c r="H815" s="136"/>
    </row>
    <row r="816" spans="1:8" s="1" customFormat="1" x14ac:dyDescent="0.25">
      <c r="A816" s="269"/>
      <c r="B816" s="63"/>
      <c r="C816" s="64"/>
      <c r="D816" s="64"/>
      <c r="E816" s="51"/>
      <c r="F816" s="51"/>
      <c r="G816" s="65"/>
      <c r="H816" s="136"/>
    </row>
    <row r="817" spans="1:8" s="1" customFormat="1" x14ac:dyDescent="0.25">
      <c r="A817" s="269"/>
      <c r="B817" s="63"/>
      <c r="C817" s="64"/>
      <c r="D817" s="64"/>
      <c r="E817" s="51"/>
      <c r="F817" s="51"/>
      <c r="G817" s="65"/>
      <c r="H817" s="136"/>
    </row>
    <row r="818" spans="1:8" s="1" customFormat="1" x14ac:dyDescent="0.25">
      <c r="A818" s="269"/>
      <c r="B818" s="63"/>
      <c r="C818" s="64"/>
      <c r="D818" s="64"/>
      <c r="E818" s="51"/>
      <c r="F818" s="51"/>
      <c r="G818" s="65"/>
      <c r="H818" s="136"/>
    </row>
    <row r="819" spans="1:8" s="1" customFormat="1" x14ac:dyDescent="0.25">
      <c r="A819" s="269"/>
      <c r="B819" s="63"/>
      <c r="C819" s="64"/>
      <c r="D819" s="64"/>
      <c r="E819" s="51"/>
      <c r="F819" s="51"/>
      <c r="G819" s="65"/>
      <c r="H819" s="136"/>
    </row>
    <row r="820" spans="1:8" s="1" customFormat="1" x14ac:dyDescent="0.25">
      <c r="A820" s="269"/>
      <c r="B820" s="63"/>
      <c r="C820" s="64"/>
      <c r="D820" s="64"/>
      <c r="E820" s="51"/>
      <c r="F820" s="51"/>
      <c r="G820" s="65"/>
      <c r="H820" s="136"/>
    </row>
    <row r="821" spans="1:8" s="1" customFormat="1" x14ac:dyDescent="0.25">
      <c r="A821" s="269"/>
      <c r="B821" s="63"/>
      <c r="C821" s="64"/>
      <c r="D821" s="64"/>
      <c r="E821" s="51"/>
      <c r="F821" s="51"/>
      <c r="G821" s="65"/>
      <c r="H821" s="136"/>
    </row>
    <row r="822" spans="1:8" s="1" customFormat="1" x14ac:dyDescent="0.25">
      <c r="A822" s="269"/>
      <c r="B822" s="63"/>
      <c r="C822" s="64"/>
      <c r="D822" s="64"/>
      <c r="E822" s="51"/>
      <c r="F822" s="51"/>
      <c r="G822" s="65"/>
      <c r="H822" s="136"/>
    </row>
    <row r="823" spans="1:8" s="1" customFormat="1" x14ac:dyDescent="0.25">
      <c r="A823" s="269"/>
      <c r="B823" s="63"/>
      <c r="C823" s="64"/>
      <c r="D823" s="64"/>
      <c r="E823" s="51"/>
      <c r="F823" s="51"/>
      <c r="G823" s="65"/>
      <c r="H823" s="136"/>
    </row>
    <row r="824" spans="1:8" s="1" customFormat="1" x14ac:dyDescent="0.25">
      <c r="A824" s="269"/>
      <c r="B824" s="63"/>
      <c r="C824" s="64"/>
      <c r="D824" s="64"/>
      <c r="E824" s="51"/>
      <c r="F824" s="51"/>
      <c r="G824" s="65"/>
      <c r="H824" s="136"/>
    </row>
    <row r="825" spans="1:8" s="1" customFormat="1" x14ac:dyDescent="0.25">
      <c r="A825" s="269"/>
      <c r="B825" s="63"/>
      <c r="C825" s="64"/>
      <c r="D825" s="64"/>
      <c r="E825" s="51"/>
      <c r="F825" s="51"/>
      <c r="G825" s="65"/>
      <c r="H825" s="136"/>
    </row>
    <row r="826" spans="1:8" s="1" customFormat="1" x14ac:dyDescent="0.25">
      <c r="A826" s="269"/>
      <c r="B826" s="63"/>
      <c r="C826" s="64"/>
      <c r="D826" s="64"/>
      <c r="E826" s="51"/>
      <c r="F826" s="51"/>
      <c r="G826" s="65"/>
      <c r="H826" s="136"/>
    </row>
    <row r="827" spans="1:8" s="1" customFormat="1" x14ac:dyDescent="0.25">
      <c r="A827" s="269"/>
      <c r="B827" s="63"/>
      <c r="C827" s="64"/>
      <c r="D827" s="64"/>
      <c r="E827" s="51"/>
      <c r="F827" s="51"/>
      <c r="G827" s="65"/>
      <c r="H827" s="136"/>
    </row>
    <row r="828" spans="1:8" s="1" customFormat="1" x14ac:dyDescent="0.25">
      <c r="A828" s="269"/>
      <c r="B828" s="63"/>
      <c r="C828" s="64"/>
      <c r="D828" s="64"/>
      <c r="E828" s="51"/>
      <c r="F828" s="51"/>
      <c r="G828" s="65"/>
      <c r="H828" s="136"/>
    </row>
    <row r="829" spans="1:8" s="1" customFormat="1" x14ac:dyDescent="0.25">
      <c r="A829" s="269"/>
      <c r="B829" s="63"/>
      <c r="C829" s="64"/>
      <c r="D829" s="64"/>
      <c r="E829" s="51"/>
      <c r="F829" s="51"/>
      <c r="G829" s="65"/>
      <c r="H829" s="136"/>
    </row>
    <row r="830" spans="1:8" s="1" customFormat="1" x14ac:dyDescent="0.25">
      <c r="A830" s="269"/>
      <c r="B830" s="63"/>
      <c r="C830" s="64"/>
      <c r="D830" s="64"/>
      <c r="E830" s="51"/>
      <c r="F830" s="51"/>
      <c r="G830" s="65"/>
      <c r="H830" s="136"/>
    </row>
    <row r="831" spans="1:8" s="1" customFormat="1" x14ac:dyDescent="0.25">
      <c r="A831" s="269"/>
      <c r="B831" s="63"/>
      <c r="C831" s="64"/>
      <c r="D831" s="64"/>
      <c r="E831" s="51"/>
      <c r="F831" s="51"/>
      <c r="G831" s="65"/>
      <c r="H831" s="136"/>
    </row>
    <row r="832" spans="1:8" s="1" customFormat="1" x14ac:dyDescent="0.25">
      <c r="A832" s="269"/>
      <c r="B832" s="63"/>
      <c r="C832" s="64"/>
      <c r="D832" s="64"/>
      <c r="E832" s="51"/>
      <c r="F832" s="51"/>
      <c r="G832" s="65"/>
      <c r="H832" s="136"/>
    </row>
    <row r="833" spans="1:8" s="1" customFormat="1" x14ac:dyDescent="0.25">
      <c r="A833" s="269"/>
      <c r="B833" s="63"/>
      <c r="C833" s="64"/>
      <c r="D833" s="64"/>
      <c r="E833" s="51"/>
      <c r="F833" s="51"/>
      <c r="G833" s="65"/>
      <c r="H833" s="136"/>
    </row>
    <row r="834" spans="1:8" s="1" customFormat="1" x14ac:dyDescent="0.25">
      <c r="A834" s="269"/>
      <c r="B834" s="63"/>
      <c r="C834" s="64"/>
      <c r="D834" s="64"/>
      <c r="E834" s="51"/>
      <c r="F834" s="51"/>
      <c r="G834" s="65"/>
      <c r="H834" s="136"/>
    </row>
    <row r="835" spans="1:8" s="1" customFormat="1" x14ac:dyDescent="0.25">
      <c r="A835" s="269"/>
      <c r="B835" s="63"/>
      <c r="C835" s="64"/>
      <c r="D835" s="64"/>
      <c r="E835" s="51"/>
      <c r="F835" s="51"/>
      <c r="G835" s="65"/>
      <c r="H835" s="136"/>
    </row>
    <row r="836" spans="1:8" s="1" customFormat="1" x14ac:dyDescent="0.25">
      <c r="A836" s="269"/>
      <c r="B836" s="63"/>
      <c r="C836" s="64"/>
      <c r="D836" s="64"/>
      <c r="E836" s="51"/>
      <c r="F836" s="51"/>
      <c r="G836" s="65"/>
      <c r="H836" s="136"/>
    </row>
    <row r="837" spans="1:8" s="1" customFormat="1" x14ac:dyDescent="0.25">
      <c r="A837" s="269"/>
      <c r="B837" s="63"/>
      <c r="C837" s="64"/>
      <c r="D837" s="64"/>
      <c r="E837" s="51"/>
      <c r="F837" s="51"/>
      <c r="G837" s="65"/>
      <c r="H837" s="136"/>
    </row>
    <row r="838" spans="1:8" s="1" customFormat="1" x14ac:dyDescent="0.25">
      <c r="A838" s="269"/>
      <c r="B838" s="63"/>
      <c r="C838" s="64"/>
      <c r="D838" s="64"/>
      <c r="E838" s="51"/>
      <c r="F838" s="51"/>
      <c r="G838" s="65"/>
      <c r="H838" s="136"/>
    </row>
    <row r="839" spans="1:8" s="1" customFormat="1" x14ac:dyDescent="0.25">
      <c r="A839" s="269"/>
      <c r="B839" s="63"/>
      <c r="C839" s="64"/>
      <c r="D839" s="64"/>
      <c r="E839" s="51"/>
      <c r="F839" s="51"/>
      <c r="G839" s="65"/>
      <c r="H839" s="136"/>
    </row>
    <row r="840" spans="1:8" s="1" customFormat="1" x14ac:dyDescent="0.25">
      <c r="A840" s="269"/>
      <c r="B840" s="63"/>
      <c r="C840" s="64"/>
      <c r="D840" s="64"/>
      <c r="E840" s="51"/>
      <c r="F840" s="51"/>
      <c r="G840" s="65"/>
      <c r="H840" s="136"/>
    </row>
    <row r="841" spans="1:8" s="1" customFormat="1" x14ac:dyDescent="0.25">
      <c r="A841" s="269"/>
      <c r="B841" s="63"/>
      <c r="C841" s="64"/>
      <c r="D841" s="64"/>
      <c r="E841" s="51"/>
      <c r="F841" s="51"/>
      <c r="G841" s="65"/>
      <c r="H841" s="136"/>
    </row>
    <row r="842" spans="1:8" s="1" customFormat="1" x14ac:dyDescent="0.25">
      <c r="A842" s="269"/>
      <c r="B842" s="63"/>
      <c r="C842" s="64"/>
      <c r="D842" s="64"/>
      <c r="E842" s="51"/>
      <c r="F842" s="51"/>
      <c r="G842" s="65"/>
      <c r="H842" s="136"/>
    </row>
    <row r="843" spans="1:8" s="1" customFormat="1" x14ac:dyDescent="0.25">
      <c r="A843" s="269"/>
      <c r="B843" s="63"/>
      <c r="C843" s="64"/>
      <c r="D843" s="64"/>
      <c r="E843" s="51"/>
      <c r="F843" s="51"/>
      <c r="G843" s="65"/>
      <c r="H843" s="136"/>
    </row>
    <row r="844" spans="1:8" s="1" customFormat="1" x14ac:dyDescent="0.25">
      <c r="A844" s="269"/>
      <c r="B844" s="63"/>
      <c r="C844" s="64"/>
      <c r="D844" s="64"/>
      <c r="E844" s="51"/>
      <c r="F844" s="51"/>
      <c r="G844" s="65"/>
      <c r="H844" s="136"/>
    </row>
    <row r="845" spans="1:8" s="1" customFormat="1" x14ac:dyDescent="0.25">
      <c r="A845" s="269"/>
      <c r="B845" s="63"/>
      <c r="C845" s="64"/>
      <c r="D845" s="64"/>
      <c r="E845" s="51"/>
      <c r="F845" s="51"/>
      <c r="G845" s="65"/>
      <c r="H845" s="136"/>
    </row>
    <row r="846" spans="1:8" s="1" customFormat="1" x14ac:dyDescent="0.25">
      <c r="A846" s="269"/>
      <c r="B846" s="63"/>
      <c r="C846" s="64"/>
      <c r="D846" s="64"/>
      <c r="E846" s="51"/>
      <c r="F846" s="51"/>
      <c r="G846" s="65"/>
      <c r="H846" s="136"/>
    </row>
    <row r="847" spans="1:8" s="1" customFormat="1" x14ac:dyDescent="0.25">
      <c r="A847" s="269"/>
      <c r="B847" s="63"/>
      <c r="C847" s="64"/>
      <c r="D847" s="64"/>
      <c r="E847" s="51"/>
      <c r="F847" s="51"/>
      <c r="G847" s="65"/>
      <c r="H847" s="136"/>
    </row>
    <row r="848" spans="1:8" s="1" customFormat="1" x14ac:dyDescent="0.25">
      <c r="A848" s="269"/>
      <c r="B848" s="63"/>
      <c r="C848" s="64"/>
      <c r="D848" s="64"/>
      <c r="E848" s="51"/>
      <c r="F848" s="51"/>
      <c r="G848" s="65"/>
      <c r="H848" s="136"/>
    </row>
    <row r="849" spans="1:8" s="1" customFormat="1" x14ac:dyDescent="0.25">
      <c r="A849" s="269"/>
      <c r="B849" s="63"/>
      <c r="C849" s="64"/>
      <c r="D849" s="64"/>
      <c r="E849" s="51"/>
      <c r="F849" s="51"/>
      <c r="G849" s="65"/>
      <c r="H849" s="136"/>
    </row>
    <row r="850" spans="1:8" s="1" customFormat="1" x14ac:dyDescent="0.25">
      <c r="A850" s="269"/>
      <c r="B850" s="63"/>
      <c r="C850" s="64"/>
      <c r="D850" s="64"/>
      <c r="E850" s="51"/>
      <c r="F850" s="51"/>
      <c r="G850" s="65"/>
      <c r="H850" s="136"/>
    </row>
    <row r="851" spans="1:8" s="1" customFormat="1" x14ac:dyDescent="0.25">
      <c r="A851" s="269"/>
      <c r="B851" s="63"/>
      <c r="C851" s="64"/>
      <c r="D851" s="64"/>
      <c r="E851" s="51"/>
      <c r="F851" s="51"/>
      <c r="G851" s="65"/>
      <c r="H851" s="136"/>
    </row>
    <row r="852" spans="1:8" s="1" customFormat="1" x14ac:dyDescent="0.25">
      <c r="A852" s="269"/>
      <c r="B852" s="63"/>
      <c r="C852" s="64"/>
      <c r="D852" s="64"/>
      <c r="E852" s="51"/>
      <c r="F852" s="51"/>
      <c r="G852" s="65"/>
      <c r="H852" s="136"/>
    </row>
    <row r="853" spans="1:8" s="1" customFormat="1" x14ac:dyDescent="0.25">
      <c r="A853" s="269"/>
      <c r="B853" s="63"/>
      <c r="C853" s="64"/>
      <c r="D853" s="64"/>
      <c r="E853" s="51"/>
      <c r="F853" s="51"/>
      <c r="G853" s="65"/>
      <c r="H853" s="136"/>
    </row>
    <row r="854" spans="1:8" s="1" customFormat="1" x14ac:dyDescent="0.25">
      <c r="A854" s="269"/>
      <c r="B854" s="63"/>
      <c r="C854" s="64"/>
      <c r="D854" s="64"/>
      <c r="E854" s="51"/>
      <c r="F854" s="51"/>
      <c r="G854" s="65"/>
      <c r="H854" s="136"/>
    </row>
    <row r="855" spans="1:8" s="1" customFormat="1" x14ac:dyDescent="0.25">
      <c r="A855" s="269"/>
      <c r="B855" s="63"/>
      <c r="C855" s="64"/>
      <c r="D855" s="64"/>
      <c r="E855" s="51"/>
      <c r="F855" s="51"/>
      <c r="G855" s="65"/>
      <c r="H855" s="136"/>
    </row>
    <row r="856" spans="1:8" s="1" customFormat="1" x14ac:dyDescent="0.25">
      <c r="A856" s="269"/>
      <c r="B856" s="63"/>
      <c r="C856" s="64"/>
      <c r="D856" s="64"/>
      <c r="E856" s="51"/>
      <c r="F856" s="51"/>
      <c r="G856" s="65"/>
      <c r="H856" s="136"/>
    </row>
    <row r="857" spans="1:8" s="1" customFormat="1" x14ac:dyDescent="0.25">
      <c r="A857" s="269"/>
      <c r="B857" s="63"/>
      <c r="C857" s="64"/>
      <c r="D857" s="64"/>
      <c r="E857" s="51"/>
      <c r="F857" s="51"/>
      <c r="G857" s="65"/>
      <c r="H857" s="136"/>
    </row>
    <row r="858" spans="1:8" s="1" customFormat="1" x14ac:dyDescent="0.25">
      <c r="A858" s="269"/>
      <c r="B858" s="63"/>
      <c r="C858" s="64"/>
      <c r="D858" s="64"/>
      <c r="E858" s="51"/>
      <c r="F858" s="51"/>
      <c r="G858" s="65"/>
      <c r="H858" s="136"/>
    </row>
    <row r="859" spans="1:8" s="1" customFormat="1" x14ac:dyDescent="0.25">
      <c r="A859" s="269"/>
      <c r="B859" s="63"/>
      <c r="C859" s="64"/>
      <c r="D859" s="64"/>
      <c r="E859" s="51"/>
      <c r="F859" s="51"/>
      <c r="G859" s="65"/>
      <c r="H859" s="136"/>
    </row>
    <row r="860" spans="1:8" s="1" customFormat="1" x14ac:dyDescent="0.25">
      <c r="A860" s="269"/>
      <c r="B860" s="63"/>
      <c r="C860" s="64"/>
      <c r="D860" s="64"/>
      <c r="E860" s="51"/>
      <c r="F860" s="51"/>
      <c r="G860" s="65"/>
      <c r="H860" s="136"/>
    </row>
    <row r="861" spans="1:8" s="1" customFormat="1" x14ac:dyDescent="0.25">
      <c r="A861" s="269"/>
      <c r="B861" s="63"/>
      <c r="C861" s="64"/>
      <c r="D861" s="64"/>
      <c r="E861" s="51"/>
      <c r="F861" s="51"/>
      <c r="G861" s="65"/>
      <c r="H861" s="136"/>
    </row>
    <row r="862" spans="1:8" s="1" customFormat="1" x14ac:dyDescent="0.25">
      <c r="A862" s="269"/>
      <c r="B862" s="63"/>
      <c r="C862" s="64"/>
      <c r="D862" s="64"/>
      <c r="E862" s="51"/>
      <c r="F862" s="51"/>
      <c r="G862" s="65"/>
      <c r="H862" s="136"/>
    </row>
    <row r="863" spans="1:8" s="1" customFormat="1" x14ac:dyDescent="0.25">
      <c r="A863" s="269"/>
      <c r="B863" s="63"/>
      <c r="C863" s="64"/>
      <c r="D863" s="64"/>
      <c r="E863" s="51"/>
      <c r="F863" s="51"/>
      <c r="G863" s="65"/>
      <c r="H863" s="136"/>
    </row>
    <row r="864" spans="1:8" s="1" customFormat="1" x14ac:dyDescent="0.25">
      <c r="A864" s="269"/>
      <c r="B864" s="63"/>
      <c r="C864" s="64"/>
      <c r="D864" s="64"/>
      <c r="E864" s="51"/>
      <c r="F864" s="51"/>
      <c r="G864" s="65"/>
      <c r="H864" s="136"/>
    </row>
    <row r="865" spans="1:8" s="1" customFormat="1" x14ac:dyDescent="0.25">
      <c r="A865" s="269"/>
      <c r="B865" s="63"/>
      <c r="C865" s="64"/>
      <c r="D865" s="64"/>
      <c r="E865" s="51"/>
      <c r="F865" s="51"/>
      <c r="G865" s="65"/>
      <c r="H865" s="136"/>
    </row>
    <row r="866" spans="1:8" s="1" customFormat="1" x14ac:dyDescent="0.25">
      <c r="A866" s="269"/>
      <c r="B866" s="63"/>
      <c r="C866" s="64"/>
      <c r="D866" s="64"/>
      <c r="E866" s="51"/>
      <c r="F866" s="51"/>
      <c r="G866" s="65"/>
      <c r="H866" s="136"/>
    </row>
    <row r="867" spans="1:8" s="1" customFormat="1" x14ac:dyDescent="0.25">
      <c r="A867" s="269"/>
      <c r="B867" s="63"/>
      <c r="C867" s="64"/>
      <c r="D867" s="64"/>
      <c r="E867" s="51"/>
      <c r="F867" s="51"/>
      <c r="G867" s="65"/>
      <c r="H867" s="136"/>
    </row>
    <row r="868" spans="1:8" s="1" customFormat="1" x14ac:dyDescent="0.25">
      <c r="A868" s="269"/>
      <c r="B868" s="63"/>
      <c r="C868" s="64"/>
      <c r="D868" s="64"/>
      <c r="E868" s="51"/>
      <c r="F868" s="51"/>
      <c r="G868" s="65"/>
      <c r="H868" s="136"/>
    </row>
    <row r="869" spans="1:8" s="1" customFormat="1" x14ac:dyDescent="0.25">
      <c r="A869" s="269"/>
      <c r="B869" s="63"/>
      <c r="C869" s="64"/>
      <c r="D869" s="64"/>
      <c r="E869" s="51"/>
      <c r="F869" s="51"/>
      <c r="G869" s="65"/>
      <c r="H869" s="136"/>
    </row>
    <row r="870" spans="1:8" s="1" customFormat="1" x14ac:dyDescent="0.25">
      <c r="A870" s="269"/>
      <c r="B870" s="63"/>
      <c r="C870" s="64"/>
      <c r="D870" s="64"/>
      <c r="E870" s="51"/>
      <c r="F870" s="51"/>
      <c r="G870" s="65"/>
      <c r="H870" s="136"/>
    </row>
    <row r="871" spans="1:8" s="1" customFormat="1" x14ac:dyDescent="0.25">
      <c r="A871" s="269"/>
      <c r="B871" s="63"/>
      <c r="C871" s="64"/>
      <c r="D871" s="64"/>
      <c r="E871" s="51"/>
      <c r="F871" s="51"/>
      <c r="G871" s="65"/>
      <c r="H871" s="136"/>
    </row>
    <row r="872" spans="1:8" s="1" customFormat="1" x14ac:dyDescent="0.25">
      <c r="A872" s="269"/>
      <c r="B872" s="63"/>
      <c r="C872" s="64"/>
      <c r="D872" s="64"/>
      <c r="E872" s="51"/>
      <c r="F872" s="51"/>
      <c r="G872" s="65"/>
      <c r="H872" s="136"/>
    </row>
    <row r="873" spans="1:8" s="1" customFormat="1" x14ac:dyDescent="0.25">
      <c r="A873" s="269"/>
      <c r="B873" s="63"/>
      <c r="C873" s="64"/>
      <c r="D873" s="64"/>
      <c r="E873" s="51"/>
      <c r="F873" s="51"/>
      <c r="G873" s="65"/>
      <c r="H873" s="136"/>
    </row>
    <row r="874" spans="1:8" s="1" customFormat="1" x14ac:dyDescent="0.25">
      <c r="A874" s="269"/>
      <c r="B874" s="63"/>
      <c r="C874" s="64"/>
      <c r="D874" s="64"/>
      <c r="E874" s="51"/>
      <c r="F874" s="51"/>
      <c r="G874" s="65"/>
      <c r="H874" s="136"/>
    </row>
    <row r="875" spans="1:8" s="1" customFormat="1" x14ac:dyDescent="0.25">
      <c r="A875" s="269"/>
      <c r="B875" s="63"/>
      <c r="C875" s="64"/>
      <c r="D875" s="64"/>
      <c r="E875" s="51"/>
      <c r="F875" s="51"/>
      <c r="G875" s="65"/>
      <c r="H875" s="136"/>
    </row>
    <row r="876" spans="1:8" s="1" customFormat="1" x14ac:dyDescent="0.25">
      <c r="A876" s="269"/>
      <c r="B876" s="63"/>
      <c r="C876" s="64"/>
      <c r="D876" s="64"/>
      <c r="E876" s="51"/>
      <c r="F876" s="51"/>
      <c r="G876" s="65"/>
      <c r="H876" s="136"/>
    </row>
    <row r="877" spans="1:8" s="1" customFormat="1" x14ac:dyDescent="0.25">
      <c r="A877" s="269"/>
      <c r="B877" s="63"/>
      <c r="C877" s="64"/>
      <c r="D877" s="64"/>
      <c r="E877" s="51"/>
      <c r="F877" s="51"/>
      <c r="G877" s="65"/>
      <c r="H877" s="136"/>
    </row>
    <row r="878" spans="1:8" s="1" customFormat="1" x14ac:dyDescent="0.25">
      <c r="A878" s="269"/>
      <c r="B878" s="63"/>
      <c r="C878" s="64"/>
      <c r="D878" s="64"/>
      <c r="E878" s="51"/>
      <c r="F878" s="51"/>
      <c r="G878" s="65"/>
      <c r="H878" s="136"/>
    </row>
    <row r="879" spans="1:8" s="1" customFormat="1" x14ac:dyDescent="0.25">
      <c r="A879" s="269"/>
      <c r="B879" s="63"/>
      <c r="C879" s="64"/>
      <c r="D879" s="64"/>
      <c r="E879" s="51"/>
      <c r="F879" s="51"/>
      <c r="G879" s="65"/>
      <c r="H879" s="136"/>
    </row>
    <row r="880" spans="1:8" s="1" customFormat="1" x14ac:dyDescent="0.25">
      <c r="A880" s="269"/>
      <c r="B880" s="63"/>
      <c r="C880" s="64"/>
      <c r="D880" s="64"/>
      <c r="E880" s="51"/>
      <c r="F880" s="51"/>
      <c r="G880" s="65"/>
      <c r="H880" s="136"/>
    </row>
    <row r="881" spans="1:8" s="1" customFormat="1" x14ac:dyDescent="0.25">
      <c r="A881" s="269"/>
      <c r="B881" s="63"/>
      <c r="C881" s="64"/>
      <c r="D881" s="64"/>
      <c r="E881" s="51"/>
      <c r="F881" s="51"/>
      <c r="G881" s="65"/>
      <c r="H881" s="136"/>
    </row>
    <row r="882" spans="1:8" s="1" customFormat="1" x14ac:dyDescent="0.25">
      <c r="A882" s="269"/>
      <c r="B882" s="63"/>
      <c r="C882" s="64"/>
      <c r="D882" s="64"/>
      <c r="E882" s="51"/>
      <c r="F882" s="51"/>
      <c r="G882" s="65"/>
      <c r="H882" s="136"/>
    </row>
    <row r="883" spans="1:8" s="1" customFormat="1" x14ac:dyDescent="0.25">
      <c r="A883" s="269"/>
      <c r="B883" s="63"/>
      <c r="C883" s="64"/>
      <c r="D883" s="64"/>
      <c r="E883" s="51"/>
      <c r="F883" s="51"/>
      <c r="G883" s="65"/>
      <c r="H883" s="136"/>
    </row>
    <row r="884" spans="1:8" s="1" customFormat="1" x14ac:dyDescent="0.25">
      <c r="A884" s="269"/>
      <c r="B884" s="63"/>
      <c r="C884" s="64"/>
      <c r="D884" s="64"/>
      <c r="E884" s="51"/>
      <c r="F884" s="51"/>
      <c r="G884" s="65"/>
      <c r="H884" s="136"/>
    </row>
    <row r="885" spans="1:8" s="1" customFormat="1" x14ac:dyDescent="0.25">
      <c r="A885" s="269"/>
      <c r="B885" s="63"/>
      <c r="C885" s="64"/>
      <c r="D885" s="64"/>
      <c r="E885" s="51"/>
      <c r="F885" s="51"/>
      <c r="G885" s="65"/>
      <c r="H885" s="136"/>
    </row>
    <row r="886" spans="1:8" s="1" customFormat="1" x14ac:dyDescent="0.25">
      <c r="A886" s="269"/>
      <c r="B886" s="63"/>
      <c r="C886" s="64"/>
      <c r="D886" s="64"/>
      <c r="E886" s="51"/>
      <c r="F886" s="51"/>
      <c r="G886" s="65"/>
      <c r="H886" s="136"/>
    </row>
    <row r="887" spans="1:8" s="1" customFormat="1" x14ac:dyDescent="0.25">
      <c r="A887" s="269"/>
      <c r="B887" s="63"/>
      <c r="C887" s="64"/>
      <c r="D887" s="64"/>
      <c r="E887" s="51"/>
      <c r="F887" s="51"/>
      <c r="G887" s="65"/>
      <c r="H887" s="136"/>
    </row>
    <row r="888" spans="1:8" s="1" customFormat="1" x14ac:dyDescent="0.25">
      <c r="A888" s="269"/>
      <c r="B888" s="63"/>
      <c r="C888" s="64"/>
      <c r="D888" s="64"/>
      <c r="E888" s="51"/>
      <c r="F888" s="51"/>
      <c r="G888" s="65"/>
      <c r="H888" s="136"/>
    </row>
    <row r="889" spans="1:8" s="1" customFormat="1" x14ac:dyDescent="0.25">
      <c r="A889" s="269"/>
      <c r="B889" s="63"/>
      <c r="C889" s="64"/>
      <c r="D889" s="64"/>
      <c r="E889" s="51"/>
      <c r="F889" s="51"/>
      <c r="G889" s="65"/>
      <c r="H889" s="136"/>
    </row>
    <row r="890" spans="1:8" s="1" customFormat="1" x14ac:dyDescent="0.25">
      <c r="A890" s="269"/>
      <c r="B890" s="63"/>
      <c r="C890" s="64"/>
      <c r="D890" s="64"/>
      <c r="E890" s="51"/>
      <c r="F890" s="51"/>
      <c r="G890" s="65"/>
      <c r="H890" s="136"/>
    </row>
    <row r="891" spans="1:8" s="1" customFormat="1" x14ac:dyDescent="0.25">
      <c r="A891" s="269"/>
      <c r="B891" s="63"/>
      <c r="C891" s="64"/>
      <c r="D891" s="64"/>
      <c r="E891" s="51"/>
      <c r="F891" s="51"/>
      <c r="G891" s="65"/>
      <c r="H891" s="136"/>
    </row>
    <row r="892" spans="1:8" s="1" customFormat="1" x14ac:dyDescent="0.25">
      <c r="A892" s="269"/>
      <c r="B892" s="63"/>
      <c r="C892" s="64"/>
      <c r="D892" s="64"/>
      <c r="E892" s="51"/>
      <c r="F892" s="51"/>
      <c r="G892" s="65"/>
      <c r="H892" s="136"/>
    </row>
    <row r="893" spans="1:8" s="1" customFormat="1" x14ac:dyDescent="0.25">
      <c r="A893" s="269"/>
      <c r="B893" s="63"/>
      <c r="C893" s="64"/>
      <c r="D893" s="64"/>
      <c r="E893" s="51"/>
      <c r="F893" s="51"/>
      <c r="G893" s="65"/>
      <c r="H893" s="136"/>
    </row>
    <row r="894" spans="1:8" s="1" customFormat="1" x14ac:dyDescent="0.25">
      <c r="A894" s="269"/>
      <c r="B894" s="63"/>
      <c r="C894" s="64"/>
      <c r="D894" s="64"/>
      <c r="E894" s="51"/>
      <c r="F894" s="51"/>
      <c r="G894" s="65"/>
      <c r="H894" s="136"/>
    </row>
    <row r="895" spans="1:8" s="1" customFormat="1" x14ac:dyDescent="0.25">
      <c r="A895" s="269"/>
      <c r="B895" s="63"/>
      <c r="C895" s="64"/>
      <c r="D895" s="64"/>
      <c r="E895" s="51"/>
      <c r="F895" s="51"/>
      <c r="G895" s="65"/>
      <c r="H895" s="136"/>
    </row>
    <row r="896" spans="1:8" s="1" customFormat="1" x14ac:dyDescent="0.25">
      <c r="A896" s="269"/>
      <c r="B896" s="63"/>
      <c r="C896" s="64"/>
      <c r="D896" s="64"/>
      <c r="E896" s="51"/>
      <c r="F896" s="51"/>
      <c r="G896" s="65"/>
      <c r="H896" s="136"/>
    </row>
    <row r="897" spans="1:8" s="1" customFormat="1" x14ac:dyDescent="0.25">
      <c r="A897" s="269"/>
      <c r="B897" s="63"/>
      <c r="C897" s="64"/>
      <c r="D897" s="64"/>
      <c r="E897" s="51"/>
      <c r="F897" s="51"/>
      <c r="G897" s="65"/>
      <c r="H897" s="136"/>
    </row>
    <row r="898" spans="1:8" s="1" customFormat="1" x14ac:dyDescent="0.25">
      <c r="A898" s="269"/>
      <c r="B898" s="63"/>
      <c r="C898" s="64"/>
      <c r="D898" s="64"/>
      <c r="E898" s="51"/>
      <c r="F898" s="51"/>
      <c r="G898" s="65"/>
      <c r="H898" s="136"/>
    </row>
    <row r="899" spans="1:8" s="1" customFormat="1" x14ac:dyDescent="0.25">
      <c r="A899" s="269"/>
      <c r="B899" s="63"/>
      <c r="C899" s="64"/>
      <c r="D899" s="64"/>
      <c r="E899" s="51"/>
      <c r="F899" s="51"/>
      <c r="G899" s="65"/>
      <c r="H899" s="136"/>
    </row>
    <row r="900" spans="1:8" s="1" customFormat="1" x14ac:dyDescent="0.25">
      <c r="A900" s="269"/>
      <c r="B900" s="63"/>
      <c r="C900" s="64"/>
      <c r="D900" s="64"/>
      <c r="E900" s="51"/>
      <c r="F900" s="51"/>
      <c r="G900" s="65"/>
      <c r="H900" s="136"/>
    </row>
    <row r="901" spans="1:8" s="1" customFormat="1" x14ac:dyDescent="0.25">
      <c r="A901" s="269"/>
      <c r="B901" s="63"/>
      <c r="C901" s="64"/>
      <c r="D901" s="64"/>
      <c r="E901" s="51"/>
      <c r="F901" s="51"/>
      <c r="G901" s="65"/>
      <c r="H901" s="136"/>
    </row>
    <row r="902" spans="1:8" s="1" customFormat="1" x14ac:dyDescent="0.25">
      <c r="A902" s="269"/>
      <c r="B902" s="63"/>
      <c r="C902" s="64"/>
      <c r="D902" s="64"/>
      <c r="E902" s="51"/>
      <c r="F902" s="51"/>
      <c r="G902" s="65"/>
      <c r="H902" s="136"/>
    </row>
    <row r="903" spans="1:8" s="1" customFormat="1" x14ac:dyDescent="0.25">
      <c r="A903" s="269"/>
      <c r="B903" s="63"/>
      <c r="C903" s="64"/>
      <c r="D903" s="64"/>
      <c r="E903" s="51"/>
      <c r="F903" s="51"/>
      <c r="G903" s="65"/>
      <c r="H903" s="136"/>
    </row>
    <row r="904" spans="1:8" s="1" customFormat="1" x14ac:dyDescent="0.25">
      <c r="A904" s="269"/>
      <c r="B904" s="63"/>
      <c r="C904" s="64"/>
      <c r="D904" s="64"/>
      <c r="E904" s="51"/>
      <c r="F904" s="51"/>
      <c r="G904" s="65"/>
      <c r="H904" s="136"/>
    </row>
    <row r="905" spans="1:8" s="1" customFormat="1" x14ac:dyDescent="0.25">
      <c r="A905" s="269"/>
      <c r="B905" s="63"/>
      <c r="C905" s="64"/>
      <c r="D905" s="64"/>
      <c r="E905" s="51"/>
      <c r="F905" s="51"/>
      <c r="G905" s="65"/>
      <c r="H905" s="136"/>
    </row>
    <row r="906" spans="1:8" s="1" customFormat="1" x14ac:dyDescent="0.25">
      <c r="A906" s="269"/>
      <c r="B906" s="63"/>
      <c r="C906" s="64"/>
      <c r="D906" s="64"/>
      <c r="E906" s="51"/>
      <c r="F906" s="51"/>
      <c r="G906" s="65"/>
      <c r="H906" s="136"/>
    </row>
    <row r="907" spans="1:8" s="1" customFormat="1" x14ac:dyDescent="0.25">
      <c r="A907" s="269"/>
      <c r="B907" s="63"/>
      <c r="C907" s="64"/>
      <c r="D907" s="64"/>
      <c r="E907" s="51"/>
      <c r="F907" s="51"/>
      <c r="G907" s="65"/>
      <c r="H907" s="136"/>
    </row>
    <row r="908" spans="1:8" s="1" customFormat="1" x14ac:dyDescent="0.25">
      <c r="A908" s="269"/>
      <c r="B908" s="63"/>
      <c r="C908" s="64"/>
      <c r="D908" s="64"/>
      <c r="E908" s="51"/>
      <c r="F908" s="51"/>
      <c r="G908" s="65"/>
      <c r="H908" s="136"/>
    </row>
    <row r="909" spans="1:8" s="1" customFormat="1" x14ac:dyDescent="0.25">
      <c r="A909" s="269"/>
      <c r="B909" s="63"/>
      <c r="C909" s="64"/>
      <c r="D909" s="64"/>
      <c r="E909" s="51"/>
      <c r="F909" s="51"/>
      <c r="G909" s="65"/>
      <c r="H909" s="136"/>
    </row>
    <row r="910" spans="1:8" s="1" customFormat="1" x14ac:dyDescent="0.25">
      <c r="A910" s="269"/>
      <c r="B910" s="63"/>
      <c r="C910" s="64"/>
      <c r="D910" s="64"/>
      <c r="E910" s="51"/>
      <c r="F910" s="51"/>
      <c r="G910" s="65"/>
      <c r="H910" s="136"/>
    </row>
    <row r="911" spans="1:8" s="1" customFormat="1" x14ac:dyDescent="0.25">
      <c r="A911" s="269"/>
      <c r="B911" s="63"/>
      <c r="C911" s="64"/>
      <c r="D911" s="64"/>
      <c r="E911" s="51"/>
      <c r="F911" s="51"/>
      <c r="G911" s="65"/>
      <c r="H911" s="136"/>
    </row>
    <row r="912" spans="1:8" s="1" customFormat="1" x14ac:dyDescent="0.25">
      <c r="A912" s="269"/>
      <c r="B912" s="63"/>
      <c r="C912" s="64"/>
      <c r="D912" s="64"/>
      <c r="E912" s="51"/>
      <c r="F912" s="51"/>
      <c r="G912" s="65"/>
      <c r="H912" s="136"/>
    </row>
    <row r="913" spans="1:8" s="1" customFormat="1" x14ac:dyDescent="0.25">
      <c r="A913" s="269"/>
      <c r="B913" s="63"/>
      <c r="C913" s="64"/>
      <c r="D913" s="64"/>
      <c r="E913" s="51"/>
      <c r="F913" s="51"/>
      <c r="G913" s="65"/>
      <c r="H913" s="136"/>
    </row>
    <row r="914" spans="1:8" s="1" customFormat="1" x14ac:dyDescent="0.25">
      <c r="A914" s="269"/>
      <c r="B914" s="63"/>
      <c r="C914" s="64"/>
      <c r="D914" s="64"/>
      <c r="E914" s="51"/>
      <c r="F914" s="51"/>
      <c r="G914" s="65"/>
      <c r="H914" s="136"/>
    </row>
    <row r="915" spans="1:8" s="1" customFormat="1" x14ac:dyDescent="0.25">
      <c r="A915" s="269"/>
      <c r="B915" s="63"/>
      <c r="C915" s="64"/>
      <c r="D915" s="64"/>
      <c r="E915" s="51"/>
      <c r="F915" s="51"/>
      <c r="G915" s="65"/>
      <c r="H915" s="136"/>
    </row>
    <row r="916" spans="1:8" s="1" customFormat="1" x14ac:dyDescent="0.25">
      <c r="A916" s="269"/>
      <c r="B916" s="63"/>
      <c r="C916" s="64"/>
      <c r="D916" s="64"/>
      <c r="E916" s="51"/>
      <c r="F916" s="51"/>
      <c r="G916" s="65"/>
      <c r="H916" s="136"/>
    </row>
    <row r="917" spans="1:8" s="1" customFormat="1" x14ac:dyDescent="0.25">
      <c r="A917" s="269"/>
      <c r="B917" s="63"/>
      <c r="C917" s="64"/>
      <c r="D917" s="64"/>
      <c r="E917" s="51"/>
      <c r="F917" s="51"/>
      <c r="G917" s="65"/>
      <c r="H917" s="136"/>
    </row>
    <row r="918" spans="1:8" s="1" customFormat="1" x14ac:dyDescent="0.25">
      <c r="A918" s="269"/>
      <c r="B918" s="63"/>
      <c r="C918" s="64"/>
      <c r="D918" s="64"/>
      <c r="E918" s="51"/>
      <c r="F918" s="51"/>
      <c r="G918" s="65"/>
      <c r="H918" s="136"/>
    </row>
    <row r="919" spans="1:8" s="1" customFormat="1" x14ac:dyDescent="0.25">
      <c r="A919" s="269"/>
      <c r="B919" s="63"/>
      <c r="C919" s="64"/>
      <c r="D919" s="64"/>
      <c r="E919" s="51"/>
      <c r="F919" s="51"/>
      <c r="G919" s="65"/>
      <c r="H919" s="136"/>
    </row>
    <row r="920" spans="1:8" s="1" customFormat="1" x14ac:dyDescent="0.25">
      <c r="A920" s="269"/>
      <c r="B920" s="63"/>
      <c r="C920" s="64"/>
      <c r="D920" s="64"/>
      <c r="E920" s="51"/>
      <c r="F920" s="51"/>
      <c r="G920" s="65"/>
      <c r="H920" s="136"/>
    </row>
    <row r="921" spans="1:8" s="1" customFormat="1" x14ac:dyDescent="0.25">
      <c r="A921" s="269"/>
      <c r="B921" s="63"/>
      <c r="C921" s="64"/>
      <c r="D921" s="64"/>
      <c r="E921" s="51"/>
      <c r="F921" s="51"/>
      <c r="G921" s="65"/>
      <c r="H921" s="136"/>
    </row>
    <row r="922" spans="1:8" s="1" customFormat="1" x14ac:dyDescent="0.25">
      <c r="A922" s="269"/>
      <c r="B922" s="63"/>
      <c r="C922" s="64"/>
      <c r="D922" s="64"/>
      <c r="E922" s="51"/>
      <c r="F922" s="51"/>
      <c r="G922" s="65"/>
      <c r="H922" s="136"/>
    </row>
    <row r="923" spans="1:8" s="1" customFormat="1" x14ac:dyDescent="0.25">
      <c r="A923" s="269"/>
      <c r="B923" s="63"/>
      <c r="C923" s="64"/>
      <c r="D923" s="64"/>
      <c r="E923" s="51"/>
      <c r="F923" s="51"/>
      <c r="G923" s="65"/>
      <c r="H923" s="136"/>
    </row>
    <row r="924" spans="1:8" s="1" customFormat="1" x14ac:dyDescent="0.25">
      <c r="A924" s="269"/>
      <c r="B924" s="63"/>
      <c r="C924" s="64"/>
      <c r="D924" s="64"/>
      <c r="E924" s="51"/>
      <c r="F924" s="51"/>
      <c r="G924" s="65"/>
      <c r="H924" s="136"/>
    </row>
    <row r="925" spans="1:8" s="1" customFormat="1" x14ac:dyDescent="0.25">
      <c r="A925" s="269"/>
      <c r="B925" s="63"/>
      <c r="C925" s="64"/>
      <c r="D925" s="64"/>
      <c r="E925" s="51"/>
      <c r="F925" s="51"/>
      <c r="G925" s="65"/>
      <c r="H925" s="136"/>
    </row>
    <row r="926" spans="1:8" s="1" customFormat="1" x14ac:dyDescent="0.25">
      <c r="A926" s="269"/>
      <c r="B926" s="63"/>
      <c r="C926" s="64"/>
      <c r="D926" s="64"/>
      <c r="E926" s="51"/>
      <c r="F926" s="51"/>
      <c r="G926" s="65"/>
      <c r="H926" s="136"/>
    </row>
    <row r="927" spans="1:8" s="1" customFormat="1" x14ac:dyDescent="0.25">
      <c r="A927" s="269"/>
      <c r="B927" s="63"/>
      <c r="C927" s="64"/>
      <c r="D927" s="64"/>
      <c r="E927" s="51"/>
      <c r="F927" s="51"/>
      <c r="G927" s="65"/>
      <c r="H927" s="136"/>
    </row>
    <row r="928" spans="1:8" s="1" customFormat="1" x14ac:dyDescent="0.25">
      <c r="A928" s="269"/>
      <c r="B928" s="63"/>
      <c r="C928" s="64"/>
      <c r="D928" s="64"/>
      <c r="E928" s="51"/>
      <c r="F928" s="51"/>
      <c r="G928" s="65"/>
      <c r="H928" s="136"/>
    </row>
    <row r="929" spans="1:8" s="1" customFormat="1" x14ac:dyDescent="0.25">
      <c r="A929" s="269"/>
      <c r="B929" s="63"/>
      <c r="C929" s="64"/>
      <c r="D929" s="64"/>
      <c r="E929" s="51"/>
      <c r="F929" s="51"/>
      <c r="G929" s="65"/>
      <c r="H929" s="136"/>
    </row>
    <row r="930" spans="1:8" s="1" customFormat="1" x14ac:dyDescent="0.25">
      <c r="A930" s="269"/>
      <c r="B930" s="63"/>
      <c r="C930" s="64"/>
      <c r="D930" s="64"/>
      <c r="E930" s="51"/>
      <c r="F930" s="51"/>
      <c r="G930" s="65"/>
      <c r="H930" s="136"/>
    </row>
    <row r="931" spans="1:8" s="1" customFormat="1" x14ac:dyDescent="0.25">
      <c r="A931" s="269"/>
      <c r="B931" s="63"/>
      <c r="C931" s="64"/>
      <c r="D931" s="64"/>
      <c r="E931" s="51"/>
      <c r="F931" s="51"/>
      <c r="G931" s="65"/>
      <c r="H931" s="136"/>
    </row>
    <row r="932" spans="1:8" s="1" customFormat="1" x14ac:dyDescent="0.25">
      <c r="A932" s="269"/>
      <c r="B932" s="63"/>
      <c r="C932" s="64"/>
      <c r="D932" s="64"/>
      <c r="E932" s="51"/>
      <c r="F932" s="51"/>
      <c r="G932" s="65"/>
      <c r="H932" s="136"/>
    </row>
    <row r="933" spans="1:8" s="1" customFormat="1" x14ac:dyDescent="0.25">
      <c r="A933" s="269"/>
      <c r="B933" s="63"/>
      <c r="C933" s="64"/>
      <c r="D933" s="64"/>
      <c r="E933" s="51"/>
      <c r="F933" s="51"/>
      <c r="G933" s="65"/>
      <c r="H933" s="136"/>
    </row>
    <row r="934" spans="1:8" s="1" customFormat="1" x14ac:dyDescent="0.25">
      <c r="A934" s="269"/>
      <c r="B934" s="63"/>
      <c r="C934" s="64"/>
      <c r="D934" s="64"/>
      <c r="E934" s="51"/>
      <c r="F934" s="51"/>
      <c r="G934" s="65"/>
      <c r="H934" s="136"/>
    </row>
    <row r="935" spans="1:8" s="1" customFormat="1" x14ac:dyDescent="0.25">
      <c r="A935" s="269"/>
      <c r="B935" s="63"/>
      <c r="C935" s="64"/>
      <c r="D935" s="64"/>
      <c r="E935" s="51"/>
      <c r="F935" s="51"/>
      <c r="G935" s="65"/>
      <c r="H935" s="136"/>
    </row>
    <row r="936" spans="1:8" s="1" customFormat="1" x14ac:dyDescent="0.25">
      <c r="A936" s="269"/>
      <c r="B936" s="63"/>
      <c r="C936" s="64"/>
      <c r="D936" s="64"/>
      <c r="E936" s="51"/>
      <c r="F936" s="51"/>
      <c r="G936" s="65"/>
      <c r="H936" s="136"/>
    </row>
    <row r="937" spans="1:8" s="1" customFormat="1" x14ac:dyDescent="0.25">
      <c r="A937" s="269"/>
      <c r="B937" s="63"/>
      <c r="C937" s="64"/>
      <c r="D937" s="64"/>
      <c r="E937" s="51"/>
      <c r="F937" s="51"/>
      <c r="G937" s="65"/>
      <c r="H937" s="136"/>
    </row>
    <row r="938" spans="1:8" s="1" customFormat="1" x14ac:dyDescent="0.25">
      <c r="A938" s="269"/>
      <c r="B938" s="63"/>
      <c r="C938" s="64"/>
      <c r="D938" s="64"/>
      <c r="E938" s="51"/>
      <c r="F938" s="51"/>
      <c r="G938" s="65"/>
      <c r="H938" s="136"/>
    </row>
    <row r="939" spans="1:8" s="1" customFormat="1" x14ac:dyDescent="0.25">
      <c r="A939" s="269"/>
      <c r="B939" s="63"/>
      <c r="C939" s="64"/>
      <c r="D939" s="64"/>
      <c r="E939" s="51"/>
      <c r="F939" s="51"/>
      <c r="G939" s="65"/>
      <c r="H939" s="136"/>
    </row>
    <row r="940" spans="1:8" s="1" customFormat="1" x14ac:dyDescent="0.25">
      <c r="A940" s="269"/>
      <c r="B940" s="63"/>
      <c r="C940" s="64"/>
      <c r="D940" s="64"/>
      <c r="E940" s="51"/>
      <c r="F940" s="51"/>
      <c r="G940" s="65"/>
      <c r="H940" s="136"/>
    </row>
    <row r="941" spans="1:8" s="1" customFormat="1" x14ac:dyDescent="0.25">
      <c r="A941" s="269"/>
      <c r="B941" s="63"/>
      <c r="C941" s="64"/>
      <c r="D941" s="64"/>
      <c r="E941" s="51"/>
      <c r="F941" s="51"/>
      <c r="G941" s="65"/>
      <c r="H941" s="136"/>
    </row>
    <row r="942" spans="1:8" s="1" customFormat="1" x14ac:dyDescent="0.25">
      <c r="A942" s="269"/>
      <c r="B942" s="63"/>
      <c r="C942" s="64"/>
      <c r="D942" s="64"/>
      <c r="E942" s="51"/>
      <c r="F942" s="51"/>
      <c r="G942" s="65"/>
      <c r="H942" s="136"/>
    </row>
    <row r="943" spans="1:8" s="1" customFormat="1" x14ac:dyDescent="0.25">
      <c r="A943" s="269"/>
      <c r="B943" s="63"/>
      <c r="C943" s="64"/>
      <c r="D943" s="64"/>
      <c r="E943" s="51"/>
      <c r="F943" s="51"/>
      <c r="G943" s="65"/>
      <c r="H943" s="136"/>
    </row>
    <row r="944" spans="1:8" s="1" customFormat="1" x14ac:dyDescent="0.25">
      <c r="A944" s="269"/>
      <c r="B944" s="63"/>
      <c r="C944" s="64"/>
      <c r="D944" s="64"/>
      <c r="E944" s="51"/>
      <c r="F944" s="51"/>
      <c r="G944" s="65"/>
      <c r="H944" s="136"/>
    </row>
    <row r="945" spans="1:8" s="1" customFormat="1" x14ac:dyDescent="0.25">
      <c r="A945" s="269"/>
      <c r="B945" s="63"/>
      <c r="C945" s="64"/>
      <c r="D945" s="64"/>
      <c r="E945" s="51"/>
      <c r="F945" s="51"/>
      <c r="G945" s="65"/>
      <c r="H945" s="136"/>
    </row>
    <row r="946" spans="1:8" s="1" customFormat="1" x14ac:dyDescent="0.25">
      <c r="A946" s="269"/>
      <c r="B946" s="63"/>
      <c r="C946" s="64"/>
      <c r="D946" s="64"/>
      <c r="E946" s="51"/>
      <c r="F946" s="51"/>
      <c r="G946" s="65"/>
      <c r="H946" s="136"/>
    </row>
    <row r="947" spans="1:8" s="1" customFormat="1" x14ac:dyDescent="0.25">
      <c r="A947" s="269"/>
      <c r="B947" s="63"/>
      <c r="C947" s="64"/>
      <c r="D947" s="64"/>
      <c r="E947" s="51"/>
      <c r="F947" s="51"/>
      <c r="G947" s="65"/>
      <c r="H947" s="136"/>
    </row>
    <row r="948" spans="1:8" s="1" customFormat="1" x14ac:dyDescent="0.25">
      <c r="A948" s="269"/>
      <c r="B948" s="63"/>
      <c r="C948" s="64"/>
      <c r="D948" s="64"/>
      <c r="E948" s="51"/>
      <c r="F948" s="51"/>
      <c r="G948" s="65"/>
      <c r="H948" s="136"/>
    </row>
    <row r="949" spans="1:8" s="1" customFormat="1" x14ac:dyDescent="0.25">
      <c r="A949" s="269"/>
      <c r="B949" s="63"/>
      <c r="C949" s="64"/>
      <c r="D949" s="64"/>
      <c r="E949" s="51"/>
      <c r="F949" s="51"/>
      <c r="G949" s="65"/>
      <c r="H949" s="136"/>
    </row>
    <row r="950" spans="1:8" s="1" customFormat="1" x14ac:dyDescent="0.25">
      <c r="A950" s="269"/>
      <c r="B950" s="63"/>
      <c r="C950" s="64"/>
      <c r="D950" s="64"/>
      <c r="E950" s="51"/>
      <c r="F950" s="51"/>
      <c r="G950" s="65"/>
      <c r="H950" s="136"/>
    </row>
    <row r="951" spans="1:8" s="1" customFormat="1" x14ac:dyDescent="0.25">
      <c r="A951" s="269"/>
      <c r="B951" s="63"/>
      <c r="C951" s="64"/>
      <c r="D951" s="64"/>
      <c r="E951" s="51"/>
      <c r="F951" s="51"/>
      <c r="G951" s="65"/>
      <c r="H951" s="136"/>
    </row>
    <row r="952" spans="1:8" s="1" customFormat="1" x14ac:dyDescent="0.25">
      <c r="A952" s="269"/>
      <c r="B952" s="63"/>
      <c r="C952" s="64"/>
      <c r="D952" s="64"/>
      <c r="E952" s="51"/>
      <c r="F952" s="51"/>
      <c r="G952" s="65"/>
      <c r="H952" s="136"/>
    </row>
    <row r="953" spans="1:8" s="1" customFormat="1" x14ac:dyDescent="0.25">
      <c r="A953" s="269"/>
      <c r="B953" s="63"/>
      <c r="C953" s="64"/>
      <c r="D953" s="64"/>
      <c r="E953" s="51"/>
      <c r="F953" s="51"/>
      <c r="G953" s="65"/>
      <c r="H953" s="136"/>
    </row>
    <row r="954" spans="1:8" s="1" customFormat="1" x14ac:dyDescent="0.25">
      <c r="A954" s="269"/>
      <c r="B954" s="63"/>
      <c r="C954" s="64"/>
      <c r="D954" s="64"/>
      <c r="E954" s="51"/>
      <c r="F954" s="51"/>
      <c r="G954" s="65"/>
      <c r="H954" s="136"/>
    </row>
    <row r="955" spans="1:8" s="1" customFormat="1" x14ac:dyDescent="0.25">
      <c r="A955" s="269"/>
      <c r="B955" s="63"/>
      <c r="C955" s="64"/>
      <c r="D955" s="64"/>
      <c r="E955" s="51"/>
      <c r="F955" s="51"/>
      <c r="G955" s="65"/>
      <c r="H955" s="136"/>
    </row>
    <row r="956" spans="1:8" s="1" customFormat="1" x14ac:dyDescent="0.25">
      <c r="A956" s="269"/>
      <c r="B956" s="63"/>
      <c r="C956" s="64"/>
      <c r="D956" s="64"/>
      <c r="E956" s="51"/>
      <c r="F956" s="51"/>
      <c r="G956" s="65"/>
      <c r="H956" s="136"/>
    </row>
    <row r="957" spans="1:8" s="1" customFormat="1" x14ac:dyDescent="0.25">
      <c r="A957" s="269"/>
      <c r="B957" s="63"/>
      <c r="C957" s="64"/>
      <c r="D957" s="64"/>
      <c r="E957" s="51"/>
      <c r="F957" s="51"/>
      <c r="G957" s="65"/>
      <c r="H957" s="136"/>
    </row>
    <row r="958" spans="1:8" s="1" customFormat="1" x14ac:dyDescent="0.25">
      <c r="A958" s="269"/>
      <c r="B958" s="63"/>
      <c r="C958" s="64"/>
      <c r="D958" s="64"/>
      <c r="E958" s="51"/>
      <c r="F958" s="51"/>
      <c r="G958" s="65"/>
      <c r="H958" s="136"/>
    </row>
    <row r="959" spans="1:8" s="1" customFormat="1" x14ac:dyDescent="0.25">
      <c r="A959" s="269"/>
      <c r="B959" s="63"/>
      <c r="C959" s="64"/>
      <c r="D959" s="64"/>
      <c r="E959" s="51"/>
      <c r="F959" s="51"/>
      <c r="G959" s="65"/>
      <c r="H959" s="136"/>
    </row>
    <row r="960" spans="1:8" s="1" customFormat="1" x14ac:dyDescent="0.25">
      <c r="A960" s="269"/>
      <c r="B960" s="63"/>
      <c r="C960" s="64"/>
      <c r="D960" s="64"/>
      <c r="E960" s="51"/>
      <c r="F960" s="51"/>
      <c r="G960" s="65"/>
      <c r="H960" s="136"/>
    </row>
    <row r="961" spans="1:8" s="1" customFormat="1" x14ac:dyDescent="0.25">
      <c r="A961" s="269"/>
      <c r="B961" s="63"/>
      <c r="C961" s="64"/>
      <c r="D961" s="64"/>
      <c r="E961" s="51"/>
      <c r="F961" s="51"/>
      <c r="G961" s="65"/>
      <c r="H961" s="136"/>
    </row>
    <row r="962" spans="1:8" s="1" customFormat="1" x14ac:dyDescent="0.25">
      <c r="A962" s="269"/>
      <c r="B962" s="63"/>
      <c r="C962" s="64"/>
      <c r="D962" s="64"/>
      <c r="E962" s="51"/>
      <c r="F962" s="51"/>
      <c r="G962" s="65"/>
      <c r="H962" s="136"/>
    </row>
    <row r="963" spans="1:8" s="1" customFormat="1" x14ac:dyDescent="0.25">
      <c r="A963" s="269"/>
      <c r="B963" s="63"/>
      <c r="C963" s="64"/>
      <c r="D963" s="64"/>
      <c r="E963" s="51"/>
      <c r="F963" s="51"/>
      <c r="G963" s="65"/>
      <c r="H963" s="136"/>
    </row>
    <row r="964" spans="1:8" s="1" customFormat="1" x14ac:dyDescent="0.25">
      <c r="A964" s="269"/>
      <c r="B964" s="63"/>
      <c r="C964" s="64"/>
      <c r="D964" s="64"/>
      <c r="E964" s="51"/>
      <c r="F964" s="51"/>
      <c r="G964" s="65"/>
      <c r="H964" s="136"/>
    </row>
    <row r="965" spans="1:8" s="1" customFormat="1" x14ac:dyDescent="0.25">
      <c r="A965" s="269"/>
      <c r="B965" s="63"/>
      <c r="C965" s="64"/>
      <c r="D965" s="64"/>
      <c r="E965" s="51"/>
      <c r="F965" s="51"/>
      <c r="G965" s="65"/>
      <c r="H965" s="136"/>
    </row>
    <row r="966" spans="1:8" s="1" customFormat="1" x14ac:dyDescent="0.25">
      <c r="A966" s="269"/>
      <c r="B966" s="63"/>
      <c r="C966" s="64"/>
      <c r="D966" s="64"/>
      <c r="E966" s="51"/>
      <c r="F966" s="51"/>
      <c r="G966" s="65"/>
      <c r="H966" s="136"/>
    </row>
    <row r="967" spans="1:8" s="1" customFormat="1" x14ac:dyDescent="0.25">
      <c r="A967" s="269"/>
      <c r="B967" s="63"/>
      <c r="C967" s="64"/>
      <c r="D967" s="64"/>
      <c r="E967" s="51"/>
      <c r="F967" s="51"/>
      <c r="G967" s="65"/>
      <c r="H967" s="136"/>
    </row>
    <row r="968" spans="1:8" s="1" customFormat="1" x14ac:dyDescent="0.25">
      <c r="A968" s="269"/>
      <c r="B968" s="63"/>
      <c r="C968" s="64"/>
      <c r="D968" s="64"/>
      <c r="E968" s="51"/>
      <c r="F968" s="51"/>
      <c r="G968" s="65"/>
      <c r="H968" s="136"/>
    </row>
    <row r="969" spans="1:8" s="1" customFormat="1" x14ac:dyDescent="0.25">
      <c r="A969" s="269"/>
      <c r="B969" s="63"/>
      <c r="C969" s="64"/>
      <c r="D969" s="64"/>
      <c r="E969" s="51"/>
      <c r="F969" s="51"/>
      <c r="G969" s="65"/>
      <c r="H969" s="136"/>
    </row>
    <row r="970" spans="1:8" s="1" customFormat="1" x14ac:dyDescent="0.25">
      <c r="A970" s="269"/>
      <c r="B970" s="63"/>
      <c r="C970" s="64"/>
      <c r="D970" s="64"/>
      <c r="E970" s="51"/>
      <c r="F970" s="51"/>
      <c r="G970" s="65"/>
      <c r="H970" s="136"/>
    </row>
    <row r="971" spans="1:8" s="1" customFormat="1" x14ac:dyDescent="0.25">
      <c r="A971" s="269"/>
      <c r="B971" s="63"/>
      <c r="C971" s="64"/>
      <c r="D971" s="64"/>
      <c r="E971" s="51"/>
      <c r="F971" s="51"/>
      <c r="G971" s="65"/>
      <c r="H971" s="136"/>
    </row>
    <row r="972" spans="1:8" s="1" customFormat="1" x14ac:dyDescent="0.25">
      <c r="A972" s="269"/>
      <c r="B972" s="63"/>
      <c r="C972" s="64"/>
      <c r="D972" s="64"/>
      <c r="E972" s="51"/>
      <c r="F972" s="51"/>
      <c r="G972" s="65"/>
      <c r="H972" s="136"/>
    </row>
    <row r="973" spans="1:8" s="1" customFormat="1" x14ac:dyDescent="0.25">
      <c r="A973" s="269"/>
      <c r="B973" s="63"/>
      <c r="C973" s="64"/>
      <c r="D973" s="64"/>
      <c r="E973" s="51"/>
      <c r="F973" s="51"/>
      <c r="G973" s="65"/>
      <c r="H973" s="136"/>
    </row>
    <row r="974" spans="1:8" s="1" customFormat="1" x14ac:dyDescent="0.25">
      <c r="A974" s="269"/>
      <c r="B974" s="63"/>
      <c r="C974" s="64"/>
      <c r="D974" s="64"/>
      <c r="E974" s="51"/>
      <c r="F974" s="51"/>
      <c r="G974" s="65"/>
      <c r="H974" s="136"/>
    </row>
    <row r="975" spans="1:8" s="1" customFormat="1" x14ac:dyDescent="0.25">
      <c r="A975" s="269"/>
      <c r="B975" s="63"/>
      <c r="C975" s="64"/>
      <c r="D975" s="64"/>
      <c r="E975" s="51"/>
      <c r="F975" s="51"/>
      <c r="G975" s="65"/>
      <c r="H975" s="136"/>
    </row>
    <row r="976" spans="1:8" s="1" customFormat="1" x14ac:dyDescent="0.25">
      <c r="A976" s="269"/>
      <c r="B976" s="63"/>
      <c r="C976" s="64"/>
      <c r="D976" s="64"/>
      <c r="E976" s="51"/>
      <c r="F976" s="51"/>
      <c r="G976" s="65"/>
      <c r="H976" s="136"/>
    </row>
    <row r="977" spans="1:8" s="1" customFormat="1" x14ac:dyDescent="0.25">
      <c r="A977" s="269"/>
      <c r="B977" s="63"/>
      <c r="C977" s="64"/>
      <c r="D977" s="64"/>
      <c r="E977" s="51"/>
      <c r="F977" s="51"/>
      <c r="G977" s="65"/>
      <c r="H977" s="136"/>
    </row>
    <row r="978" spans="1:8" s="1" customFormat="1" x14ac:dyDescent="0.25">
      <c r="A978" s="269"/>
      <c r="B978" s="63"/>
      <c r="C978" s="64"/>
      <c r="D978" s="64"/>
      <c r="E978" s="51"/>
      <c r="F978" s="51"/>
      <c r="G978" s="65"/>
      <c r="H978" s="136"/>
    </row>
    <row r="979" spans="1:8" s="1" customFormat="1" x14ac:dyDescent="0.25">
      <c r="A979" s="269"/>
      <c r="B979" s="63"/>
      <c r="C979" s="64"/>
      <c r="D979" s="64"/>
      <c r="E979" s="51"/>
      <c r="F979" s="51"/>
      <c r="G979" s="65"/>
      <c r="H979" s="136"/>
    </row>
    <row r="980" spans="1:8" s="1" customFormat="1" x14ac:dyDescent="0.25">
      <c r="A980" s="269"/>
      <c r="B980" s="63"/>
      <c r="C980" s="64"/>
      <c r="D980" s="64"/>
      <c r="E980" s="51"/>
      <c r="F980" s="51"/>
      <c r="G980" s="65"/>
      <c r="H980" s="136"/>
    </row>
    <row r="981" spans="1:8" s="1" customFormat="1" x14ac:dyDescent="0.25">
      <c r="A981" s="269"/>
      <c r="B981" s="63"/>
      <c r="C981" s="64"/>
      <c r="D981" s="64"/>
      <c r="E981" s="51"/>
      <c r="F981" s="51"/>
      <c r="G981" s="65"/>
      <c r="H981" s="136"/>
    </row>
    <row r="982" spans="1:8" s="1" customFormat="1" x14ac:dyDescent="0.25">
      <c r="A982" s="269"/>
      <c r="B982" s="63"/>
      <c r="C982" s="64"/>
      <c r="D982" s="64"/>
      <c r="E982" s="51"/>
      <c r="F982" s="51"/>
      <c r="G982" s="65"/>
      <c r="H982" s="136"/>
    </row>
    <row r="983" spans="1:8" s="1" customFormat="1" x14ac:dyDescent="0.25">
      <c r="A983" s="269"/>
      <c r="B983" s="63"/>
      <c r="C983" s="64"/>
      <c r="D983" s="64"/>
      <c r="E983" s="51"/>
      <c r="F983" s="51"/>
      <c r="G983" s="65"/>
      <c r="H983" s="136"/>
    </row>
    <row r="984" spans="1:8" s="1" customFormat="1" x14ac:dyDescent="0.25">
      <c r="A984" s="269"/>
      <c r="B984" s="63"/>
      <c r="C984" s="64"/>
      <c r="D984" s="64"/>
      <c r="E984" s="51"/>
      <c r="F984" s="51"/>
      <c r="G984" s="65"/>
      <c r="H984" s="136"/>
    </row>
    <row r="985" spans="1:8" s="1" customFormat="1" x14ac:dyDescent="0.25">
      <c r="A985" s="269"/>
      <c r="B985" s="63"/>
      <c r="C985" s="64"/>
      <c r="D985" s="64"/>
      <c r="E985" s="51"/>
      <c r="F985" s="51"/>
      <c r="G985" s="65"/>
      <c r="H985" s="136"/>
    </row>
    <row r="986" spans="1:8" s="1" customFormat="1" x14ac:dyDescent="0.25">
      <c r="A986" s="269"/>
      <c r="B986" s="63"/>
      <c r="C986" s="64"/>
      <c r="D986" s="64"/>
      <c r="E986" s="51"/>
      <c r="F986" s="51"/>
      <c r="G986" s="65"/>
      <c r="H986" s="136"/>
    </row>
    <row r="987" spans="1:8" s="1" customFormat="1" x14ac:dyDescent="0.25">
      <c r="A987" s="269"/>
      <c r="B987" s="63"/>
      <c r="C987" s="64"/>
      <c r="D987" s="64"/>
      <c r="E987" s="51"/>
      <c r="F987" s="51"/>
      <c r="G987" s="65"/>
      <c r="H987" s="136"/>
    </row>
    <row r="988" spans="1:8" s="1" customFormat="1" x14ac:dyDescent="0.25">
      <c r="A988" s="269"/>
      <c r="B988" s="63"/>
      <c r="C988" s="64"/>
      <c r="D988" s="64"/>
      <c r="E988" s="51"/>
      <c r="F988" s="51"/>
      <c r="G988" s="65"/>
      <c r="H988" s="136"/>
    </row>
    <row r="989" spans="1:8" s="1" customFormat="1" x14ac:dyDescent="0.25">
      <c r="A989" s="269"/>
      <c r="B989" s="63"/>
      <c r="C989" s="64"/>
      <c r="D989" s="64"/>
      <c r="E989" s="51"/>
      <c r="F989" s="51"/>
      <c r="G989" s="65"/>
      <c r="H989" s="136"/>
    </row>
    <row r="990" spans="1:8" s="1" customFormat="1" x14ac:dyDescent="0.25">
      <c r="A990" s="269"/>
      <c r="B990" s="63"/>
      <c r="C990" s="64"/>
      <c r="D990" s="64"/>
      <c r="E990" s="51"/>
      <c r="F990" s="51"/>
      <c r="G990" s="65"/>
      <c r="H990" s="136"/>
    </row>
    <row r="991" spans="1:8" s="1" customFormat="1" x14ac:dyDescent="0.25">
      <c r="A991" s="269"/>
      <c r="B991" s="63"/>
      <c r="C991" s="64"/>
      <c r="D991" s="64"/>
      <c r="E991" s="51"/>
      <c r="F991" s="51"/>
      <c r="G991" s="65"/>
      <c r="H991" s="136"/>
    </row>
    <row r="992" spans="1:8" s="1" customFormat="1" x14ac:dyDescent="0.25">
      <c r="A992" s="269"/>
      <c r="B992" s="63"/>
      <c r="C992" s="64"/>
      <c r="D992" s="64"/>
      <c r="E992" s="51"/>
      <c r="F992" s="51"/>
      <c r="G992" s="65"/>
      <c r="H992" s="136"/>
    </row>
    <row r="993" spans="1:8" s="1" customFormat="1" x14ac:dyDescent="0.25">
      <c r="A993" s="269"/>
      <c r="B993" s="63"/>
      <c r="C993" s="64"/>
      <c r="D993" s="64"/>
      <c r="E993" s="51"/>
      <c r="F993" s="51"/>
      <c r="G993" s="65"/>
      <c r="H993" s="136"/>
    </row>
    <row r="994" spans="1:8" s="1" customFormat="1" x14ac:dyDescent="0.25">
      <c r="A994" s="269"/>
      <c r="B994" s="63"/>
      <c r="C994" s="64"/>
      <c r="D994" s="64"/>
      <c r="E994" s="51"/>
      <c r="F994" s="51"/>
      <c r="G994" s="65"/>
      <c r="H994" s="136"/>
    </row>
    <row r="995" spans="1:8" s="1" customFormat="1" x14ac:dyDescent="0.25">
      <c r="A995" s="269"/>
      <c r="B995" s="63"/>
      <c r="C995" s="64"/>
      <c r="D995" s="64"/>
      <c r="E995" s="51"/>
      <c r="F995" s="51"/>
      <c r="G995" s="65"/>
      <c r="H995" s="136"/>
    </row>
    <row r="996" spans="1:8" s="1" customFormat="1" x14ac:dyDescent="0.25">
      <c r="A996" s="269"/>
      <c r="B996" s="63"/>
      <c r="C996" s="64"/>
      <c r="D996" s="64"/>
      <c r="E996" s="51"/>
      <c r="F996" s="51"/>
      <c r="G996" s="65"/>
      <c r="H996" s="136"/>
    </row>
    <row r="997" spans="1:8" s="1" customFormat="1" x14ac:dyDescent="0.25">
      <c r="A997" s="269"/>
      <c r="B997" s="63"/>
      <c r="C997" s="64"/>
      <c r="D997" s="64"/>
      <c r="E997" s="51"/>
      <c r="F997" s="51"/>
      <c r="G997" s="65"/>
      <c r="H997" s="136"/>
    </row>
    <row r="998" spans="1:8" s="1" customFormat="1" x14ac:dyDescent="0.25">
      <c r="A998" s="269"/>
      <c r="B998" s="63"/>
      <c r="C998" s="64"/>
      <c r="D998" s="64"/>
      <c r="E998" s="51"/>
      <c r="F998" s="51"/>
      <c r="G998" s="65"/>
      <c r="H998" s="136"/>
    </row>
    <row r="999" spans="1:8" s="1" customFormat="1" x14ac:dyDescent="0.25">
      <c r="A999" s="269"/>
      <c r="B999" s="63"/>
      <c r="C999" s="64"/>
      <c r="D999" s="64"/>
      <c r="E999" s="51"/>
      <c r="F999" s="51"/>
      <c r="G999" s="65"/>
      <c r="H999" s="136"/>
    </row>
    <row r="1000" spans="1:8" s="1" customFormat="1" x14ac:dyDescent="0.25">
      <c r="A1000" s="269"/>
      <c r="B1000" s="63"/>
      <c r="C1000" s="64"/>
      <c r="D1000" s="64"/>
      <c r="E1000" s="51"/>
      <c r="F1000" s="51"/>
      <c r="G1000" s="65"/>
      <c r="H1000" s="136"/>
    </row>
    <row r="1001" spans="1:8" s="1" customFormat="1" x14ac:dyDescent="0.25">
      <c r="A1001" s="269"/>
      <c r="B1001" s="63"/>
      <c r="C1001" s="64"/>
      <c r="D1001" s="64"/>
      <c r="E1001" s="51"/>
      <c r="F1001" s="51"/>
      <c r="G1001" s="65"/>
      <c r="H1001" s="136"/>
    </row>
    <row r="1002" spans="1:8" s="1" customFormat="1" x14ac:dyDescent="0.25">
      <c r="A1002" s="269"/>
      <c r="B1002" s="63"/>
      <c r="C1002" s="64"/>
      <c r="D1002" s="64"/>
      <c r="E1002" s="51"/>
      <c r="F1002" s="51"/>
      <c r="G1002" s="65"/>
      <c r="H1002" s="136"/>
    </row>
    <row r="1003" spans="1:8" s="1" customFormat="1" x14ac:dyDescent="0.25">
      <c r="A1003" s="269"/>
      <c r="B1003" s="63"/>
      <c r="C1003" s="64"/>
      <c r="D1003" s="64"/>
      <c r="E1003" s="51"/>
      <c r="F1003" s="51"/>
      <c r="G1003" s="65"/>
      <c r="H1003" s="136"/>
    </row>
    <row r="1004" spans="1:8" s="1" customFormat="1" x14ac:dyDescent="0.25">
      <c r="A1004" s="269"/>
      <c r="B1004" s="63"/>
      <c r="C1004" s="64"/>
      <c r="D1004" s="64"/>
      <c r="E1004" s="51"/>
      <c r="F1004" s="51"/>
      <c r="G1004" s="65"/>
      <c r="H1004" s="136"/>
    </row>
    <row r="1005" spans="1:8" s="1" customFormat="1" x14ac:dyDescent="0.25">
      <c r="A1005" s="269"/>
      <c r="B1005" s="63"/>
      <c r="C1005" s="64"/>
      <c r="D1005" s="64"/>
      <c r="E1005" s="51"/>
      <c r="F1005" s="51"/>
      <c r="G1005" s="65"/>
      <c r="H1005" s="136"/>
    </row>
    <row r="1006" spans="1:8" s="1" customFormat="1" x14ac:dyDescent="0.25">
      <c r="A1006" s="269"/>
      <c r="B1006" s="63"/>
      <c r="C1006" s="64"/>
      <c r="D1006" s="64"/>
      <c r="E1006" s="51"/>
      <c r="F1006" s="51"/>
      <c r="G1006" s="65"/>
      <c r="H1006" s="136"/>
    </row>
    <row r="1007" spans="1:8" s="1" customFormat="1" x14ac:dyDescent="0.25">
      <c r="A1007" s="269"/>
      <c r="B1007" s="63"/>
      <c r="C1007" s="64"/>
      <c r="D1007" s="64"/>
      <c r="E1007" s="51"/>
      <c r="F1007" s="51"/>
      <c r="G1007" s="65"/>
      <c r="H1007" s="136"/>
    </row>
    <row r="1008" spans="1:8" s="1" customFormat="1" x14ac:dyDescent="0.25">
      <c r="A1008" s="269"/>
      <c r="B1008" s="63"/>
      <c r="C1008" s="64"/>
      <c r="D1008" s="64"/>
      <c r="E1008" s="51"/>
      <c r="F1008" s="51"/>
      <c r="G1008" s="65"/>
      <c r="H1008" s="136"/>
    </row>
    <row r="1009" spans="1:8" s="1" customFormat="1" x14ac:dyDescent="0.25">
      <c r="A1009" s="269"/>
      <c r="B1009" s="63"/>
      <c r="C1009" s="64"/>
      <c r="D1009" s="64"/>
      <c r="E1009" s="51"/>
      <c r="F1009" s="51"/>
      <c r="G1009" s="65"/>
      <c r="H1009" s="136"/>
    </row>
    <row r="1010" spans="1:8" s="1" customFormat="1" x14ac:dyDescent="0.25">
      <c r="A1010" s="269"/>
      <c r="B1010" s="63"/>
      <c r="C1010" s="64"/>
      <c r="D1010" s="64"/>
      <c r="E1010" s="51"/>
      <c r="F1010" s="51"/>
      <c r="G1010" s="65"/>
      <c r="H1010" s="136"/>
    </row>
    <row r="1011" spans="1:8" s="1" customFormat="1" x14ac:dyDescent="0.25">
      <c r="A1011" s="269"/>
      <c r="B1011" s="63"/>
      <c r="C1011" s="64"/>
      <c r="D1011" s="64"/>
      <c r="E1011" s="51"/>
      <c r="F1011" s="51"/>
      <c r="G1011" s="65"/>
      <c r="H1011" s="136"/>
    </row>
    <row r="1012" spans="1:8" s="1" customFormat="1" x14ac:dyDescent="0.25">
      <c r="A1012" s="269"/>
      <c r="B1012" s="63"/>
      <c r="C1012" s="64"/>
      <c r="D1012" s="64"/>
      <c r="E1012" s="51"/>
      <c r="F1012" s="51"/>
      <c r="G1012" s="65"/>
      <c r="H1012" s="136"/>
    </row>
    <row r="1013" spans="1:8" s="1" customFormat="1" x14ac:dyDescent="0.25">
      <c r="A1013" s="269"/>
      <c r="B1013" s="63"/>
      <c r="C1013" s="64"/>
      <c r="D1013" s="64"/>
      <c r="E1013" s="51"/>
      <c r="F1013" s="51"/>
      <c r="G1013" s="65"/>
      <c r="H1013" s="136"/>
    </row>
    <row r="1014" spans="1:8" s="1" customFormat="1" x14ac:dyDescent="0.25">
      <c r="A1014" s="269"/>
      <c r="B1014" s="63"/>
      <c r="C1014" s="64"/>
      <c r="D1014" s="64"/>
      <c r="E1014" s="51"/>
      <c r="F1014" s="51"/>
      <c r="G1014" s="65"/>
      <c r="H1014" s="136"/>
    </row>
    <row r="1015" spans="1:8" s="1" customFormat="1" x14ac:dyDescent="0.25">
      <c r="A1015" s="269"/>
      <c r="B1015" s="63"/>
      <c r="C1015" s="64"/>
      <c r="D1015" s="64"/>
      <c r="E1015" s="51"/>
      <c r="F1015" s="51"/>
      <c r="G1015" s="65"/>
      <c r="H1015" s="136"/>
    </row>
    <row r="1016" spans="1:8" s="1" customFormat="1" x14ac:dyDescent="0.25">
      <c r="A1016" s="269"/>
      <c r="B1016" s="63"/>
      <c r="C1016" s="64"/>
      <c r="D1016" s="64"/>
      <c r="E1016" s="51"/>
      <c r="F1016" s="51"/>
      <c r="G1016" s="65"/>
      <c r="H1016" s="136"/>
    </row>
    <row r="1017" spans="1:8" s="1" customFormat="1" x14ac:dyDescent="0.25">
      <c r="A1017" s="269"/>
      <c r="B1017" s="63"/>
      <c r="C1017" s="64"/>
      <c r="D1017" s="64"/>
      <c r="E1017" s="51"/>
      <c r="F1017" s="51"/>
      <c r="G1017" s="65"/>
      <c r="H1017" s="136"/>
    </row>
    <row r="1018" spans="1:8" s="1" customFormat="1" x14ac:dyDescent="0.25">
      <c r="A1018" s="269"/>
      <c r="B1018" s="63"/>
      <c r="C1018" s="64"/>
      <c r="D1018" s="64"/>
      <c r="E1018" s="51"/>
      <c r="F1018" s="51"/>
      <c r="G1018" s="65"/>
      <c r="H1018" s="136"/>
    </row>
    <row r="1019" spans="1:8" s="1" customFormat="1" x14ac:dyDescent="0.25">
      <c r="A1019" s="269"/>
      <c r="B1019" s="63"/>
      <c r="C1019" s="64"/>
      <c r="D1019" s="64"/>
      <c r="E1019" s="51"/>
      <c r="F1019" s="51"/>
      <c r="G1019" s="65"/>
      <c r="H1019" s="136"/>
    </row>
    <row r="1020" spans="1:8" s="1" customFormat="1" x14ac:dyDescent="0.25">
      <c r="A1020" s="269"/>
      <c r="B1020" s="63"/>
      <c r="C1020" s="64"/>
      <c r="D1020" s="64"/>
      <c r="E1020" s="51"/>
      <c r="F1020" s="51"/>
      <c r="G1020" s="65"/>
      <c r="H1020" s="136"/>
    </row>
    <row r="1021" spans="1:8" s="1" customFormat="1" x14ac:dyDescent="0.25">
      <c r="A1021" s="269"/>
      <c r="B1021" s="63"/>
      <c r="C1021" s="64"/>
      <c r="D1021" s="64"/>
      <c r="E1021" s="51"/>
      <c r="F1021" s="51"/>
      <c r="G1021" s="65"/>
      <c r="H1021" s="136"/>
    </row>
    <row r="1022" spans="1:8" s="1" customFormat="1" x14ac:dyDescent="0.25">
      <c r="A1022" s="269"/>
      <c r="B1022" s="63"/>
      <c r="C1022" s="64"/>
      <c r="D1022" s="64"/>
      <c r="E1022" s="51"/>
      <c r="F1022" s="51"/>
      <c r="G1022" s="65"/>
      <c r="H1022" s="136"/>
    </row>
    <row r="1023" spans="1:8" s="1" customFormat="1" x14ac:dyDescent="0.25">
      <c r="A1023" s="269"/>
      <c r="B1023" s="63"/>
      <c r="C1023" s="64"/>
      <c r="D1023" s="64"/>
      <c r="E1023" s="51"/>
      <c r="F1023" s="51"/>
      <c r="G1023" s="65"/>
      <c r="H1023" s="136"/>
    </row>
    <row r="1024" spans="1:8" s="1" customFormat="1" x14ac:dyDescent="0.25">
      <c r="A1024" s="269"/>
      <c r="B1024" s="63"/>
      <c r="C1024" s="64"/>
      <c r="D1024" s="64"/>
      <c r="E1024" s="51"/>
      <c r="F1024" s="51"/>
      <c r="G1024" s="65"/>
      <c r="H1024" s="136"/>
    </row>
    <row r="1025" spans="1:8" s="1" customFormat="1" x14ac:dyDescent="0.25">
      <c r="A1025" s="269"/>
      <c r="B1025" s="63"/>
      <c r="C1025" s="64"/>
      <c r="D1025" s="64"/>
      <c r="E1025" s="51"/>
      <c r="F1025" s="51"/>
      <c r="G1025" s="65"/>
      <c r="H1025" s="136"/>
    </row>
    <row r="1026" spans="1:8" s="1" customFormat="1" x14ac:dyDescent="0.25">
      <c r="A1026" s="269"/>
      <c r="B1026" s="63"/>
      <c r="C1026" s="64"/>
      <c r="D1026" s="64"/>
      <c r="E1026" s="51"/>
      <c r="F1026" s="51"/>
      <c r="G1026" s="65"/>
      <c r="H1026" s="136"/>
    </row>
    <row r="1027" spans="1:8" s="1" customFormat="1" x14ac:dyDescent="0.25">
      <c r="A1027" s="269"/>
      <c r="B1027" s="63"/>
      <c r="C1027" s="64"/>
      <c r="D1027" s="64"/>
      <c r="E1027" s="51"/>
      <c r="F1027" s="51"/>
      <c r="G1027" s="65"/>
      <c r="H1027" s="136"/>
    </row>
    <row r="1028" spans="1:8" s="1" customFormat="1" x14ac:dyDescent="0.25">
      <c r="A1028" s="269"/>
      <c r="B1028" s="63"/>
      <c r="C1028" s="64"/>
      <c r="D1028" s="64"/>
      <c r="E1028" s="51"/>
      <c r="F1028" s="51"/>
      <c r="G1028" s="65"/>
      <c r="H1028" s="136"/>
    </row>
    <row r="1029" spans="1:8" s="1" customFormat="1" x14ac:dyDescent="0.25">
      <c r="A1029" s="269"/>
      <c r="B1029" s="63"/>
      <c r="C1029" s="64"/>
      <c r="D1029" s="64"/>
      <c r="E1029" s="51"/>
      <c r="F1029" s="51"/>
      <c r="G1029" s="65"/>
      <c r="H1029" s="136"/>
    </row>
    <row r="1030" spans="1:8" s="1" customFormat="1" x14ac:dyDescent="0.25">
      <c r="A1030" s="269"/>
      <c r="B1030" s="63"/>
      <c r="C1030" s="64"/>
      <c r="D1030" s="64"/>
      <c r="E1030" s="51"/>
      <c r="F1030" s="51"/>
      <c r="G1030" s="65"/>
      <c r="H1030" s="136"/>
    </row>
    <row r="1031" spans="1:8" s="1" customFormat="1" x14ac:dyDescent="0.25">
      <c r="A1031" s="269"/>
      <c r="B1031" s="63"/>
      <c r="C1031" s="64"/>
      <c r="D1031" s="64"/>
      <c r="E1031" s="51"/>
      <c r="F1031" s="51"/>
      <c r="G1031" s="65"/>
      <c r="H1031" s="136"/>
    </row>
    <row r="1032" spans="1:8" s="1" customFormat="1" x14ac:dyDescent="0.25">
      <c r="A1032" s="269"/>
      <c r="B1032" s="63"/>
      <c r="C1032" s="64"/>
      <c r="D1032" s="64"/>
      <c r="E1032" s="51"/>
      <c r="F1032" s="51"/>
      <c r="G1032" s="65"/>
      <c r="H1032" s="136"/>
    </row>
    <row r="1033" spans="1:8" s="1" customFormat="1" x14ac:dyDescent="0.25">
      <c r="A1033" s="269"/>
      <c r="B1033" s="63"/>
      <c r="C1033" s="64"/>
      <c r="D1033" s="64"/>
      <c r="E1033" s="51"/>
      <c r="F1033" s="51"/>
      <c r="G1033" s="65"/>
      <c r="H1033" s="136"/>
    </row>
    <row r="1034" spans="1:8" s="1" customFormat="1" x14ac:dyDescent="0.25">
      <c r="A1034" s="269"/>
      <c r="B1034" s="63"/>
      <c r="C1034" s="64"/>
      <c r="D1034" s="64"/>
      <c r="E1034" s="51"/>
      <c r="F1034" s="51"/>
      <c r="G1034" s="65"/>
      <c r="H1034" s="136"/>
    </row>
    <row r="1035" spans="1:8" s="1" customFormat="1" x14ac:dyDescent="0.25">
      <c r="A1035" s="269"/>
      <c r="B1035" s="63"/>
      <c r="C1035" s="64"/>
      <c r="D1035" s="64"/>
      <c r="E1035" s="51"/>
      <c r="F1035" s="51"/>
      <c r="G1035" s="65"/>
      <c r="H1035" s="136"/>
    </row>
    <row r="1036" spans="1:8" s="1" customFormat="1" x14ac:dyDescent="0.25">
      <c r="A1036" s="269"/>
      <c r="B1036" s="63"/>
      <c r="C1036" s="64"/>
      <c r="D1036" s="64"/>
      <c r="E1036" s="51"/>
      <c r="F1036" s="51"/>
      <c r="G1036" s="65"/>
      <c r="H1036" s="136"/>
    </row>
    <row r="1037" spans="1:8" s="1" customFormat="1" x14ac:dyDescent="0.25">
      <c r="A1037" s="269"/>
      <c r="B1037" s="63"/>
      <c r="C1037" s="64"/>
      <c r="D1037" s="64"/>
      <c r="E1037" s="51"/>
      <c r="F1037" s="51"/>
      <c r="G1037" s="65"/>
      <c r="H1037" s="136"/>
    </row>
    <row r="1038" spans="1:8" s="1" customFormat="1" x14ac:dyDescent="0.25">
      <c r="A1038" s="269"/>
      <c r="B1038" s="63"/>
      <c r="C1038" s="64"/>
      <c r="D1038" s="64"/>
      <c r="E1038" s="51"/>
      <c r="F1038" s="51"/>
      <c r="G1038" s="65"/>
      <c r="H1038" s="136"/>
    </row>
    <row r="1039" spans="1:8" s="1" customFormat="1" x14ac:dyDescent="0.25">
      <c r="A1039" s="269"/>
      <c r="B1039" s="63"/>
      <c r="C1039" s="64"/>
      <c r="D1039" s="64"/>
      <c r="E1039" s="51"/>
      <c r="F1039" s="51"/>
      <c r="G1039" s="65"/>
      <c r="H1039" s="136"/>
    </row>
    <row r="1040" spans="1:8" s="1" customFormat="1" x14ac:dyDescent="0.25">
      <c r="A1040" s="269"/>
      <c r="B1040" s="63"/>
      <c r="C1040" s="64"/>
      <c r="D1040" s="64"/>
      <c r="E1040" s="51"/>
      <c r="F1040" s="51"/>
      <c r="G1040" s="65"/>
      <c r="H1040" s="136"/>
    </row>
    <row r="1041" spans="1:8" s="1" customFormat="1" x14ac:dyDescent="0.25">
      <c r="A1041" s="269"/>
      <c r="B1041" s="63"/>
      <c r="C1041" s="64"/>
      <c r="D1041" s="64"/>
      <c r="E1041" s="51"/>
      <c r="F1041" s="51"/>
      <c r="G1041" s="65"/>
      <c r="H1041" s="136"/>
    </row>
    <row r="1042" spans="1:8" s="1" customFormat="1" x14ac:dyDescent="0.25">
      <c r="A1042" s="269"/>
      <c r="B1042" s="63"/>
      <c r="C1042" s="64"/>
      <c r="D1042" s="64"/>
      <c r="E1042" s="51"/>
      <c r="F1042" s="51"/>
      <c r="G1042" s="65"/>
      <c r="H1042" s="136"/>
    </row>
    <row r="1043" spans="1:8" s="1" customFormat="1" x14ac:dyDescent="0.25">
      <c r="A1043" s="269"/>
      <c r="B1043" s="63"/>
      <c r="C1043" s="64"/>
      <c r="D1043" s="64"/>
      <c r="E1043" s="51"/>
      <c r="F1043" s="51"/>
      <c r="G1043" s="65"/>
      <c r="H1043" s="136"/>
    </row>
    <row r="1044" spans="1:8" s="1" customFormat="1" x14ac:dyDescent="0.25">
      <c r="A1044" s="269"/>
      <c r="B1044" s="63"/>
      <c r="C1044" s="64"/>
      <c r="D1044" s="64"/>
      <c r="E1044" s="51"/>
      <c r="F1044" s="51"/>
      <c r="G1044" s="65"/>
      <c r="H1044" s="136"/>
    </row>
    <row r="1045" spans="1:8" s="1" customFormat="1" x14ac:dyDescent="0.25">
      <c r="A1045" s="269"/>
      <c r="B1045" s="63"/>
      <c r="C1045" s="64"/>
      <c r="D1045" s="64"/>
      <c r="E1045" s="51"/>
      <c r="F1045" s="51"/>
      <c r="G1045" s="65"/>
      <c r="H1045" s="136"/>
    </row>
    <row r="1046" spans="1:8" s="1" customFormat="1" x14ac:dyDescent="0.25">
      <c r="A1046" s="269"/>
      <c r="B1046" s="63"/>
      <c r="C1046" s="64"/>
      <c r="D1046" s="64"/>
      <c r="E1046" s="51"/>
      <c r="F1046" s="51"/>
      <c r="G1046" s="65"/>
      <c r="H1046" s="136"/>
    </row>
    <row r="1047" spans="1:8" s="1" customFormat="1" x14ac:dyDescent="0.25">
      <c r="A1047" s="269"/>
      <c r="B1047" s="63"/>
      <c r="C1047" s="64"/>
      <c r="D1047" s="64"/>
      <c r="E1047" s="51"/>
      <c r="F1047" s="51"/>
      <c r="G1047" s="65"/>
      <c r="H1047" s="136"/>
    </row>
    <row r="1048" spans="1:8" s="1" customFormat="1" x14ac:dyDescent="0.25">
      <c r="A1048" s="269"/>
      <c r="B1048" s="63"/>
      <c r="C1048" s="64"/>
      <c r="D1048" s="64"/>
      <c r="E1048" s="51"/>
      <c r="F1048" s="51"/>
      <c r="G1048" s="65"/>
      <c r="H1048" s="136"/>
    </row>
    <row r="1049" spans="1:8" s="1" customFormat="1" x14ac:dyDescent="0.25">
      <c r="A1049" s="269"/>
      <c r="B1049" s="63"/>
      <c r="C1049" s="64"/>
      <c r="D1049" s="64"/>
      <c r="E1049" s="51"/>
      <c r="F1049" s="51"/>
      <c r="G1049" s="65"/>
      <c r="H1049" s="136"/>
    </row>
    <row r="1050" spans="1:8" s="1" customFormat="1" x14ac:dyDescent="0.25">
      <c r="A1050" s="269"/>
      <c r="B1050" s="63"/>
      <c r="C1050" s="64"/>
      <c r="D1050" s="64"/>
      <c r="E1050" s="51"/>
      <c r="F1050" s="51"/>
      <c r="G1050" s="65"/>
      <c r="H1050" s="136"/>
    </row>
    <row r="1051" spans="1:8" s="1" customFormat="1" x14ac:dyDescent="0.25">
      <c r="A1051" s="269"/>
      <c r="B1051" s="63"/>
      <c r="C1051" s="64"/>
      <c r="D1051" s="64"/>
      <c r="E1051" s="51"/>
      <c r="F1051" s="51"/>
      <c r="G1051" s="65"/>
      <c r="H1051" s="136"/>
    </row>
    <row r="1052" spans="1:8" s="1" customFormat="1" x14ac:dyDescent="0.25">
      <c r="A1052" s="269"/>
      <c r="B1052" s="63"/>
      <c r="C1052" s="64"/>
      <c r="D1052" s="64"/>
      <c r="E1052" s="51"/>
      <c r="F1052" s="51"/>
      <c r="G1052" s="65"/>
      <c r="H1052" s="136"/>
    </row>
    <row r="1053" spans="1:8" s="1" customFormat="1" x14ac:dyDescent="0.25">
      <c r="A1053" s="269"/>
      <c r="B1053" s="63"/>
      <c r="C1053" s="64"/>
      <c r="D1053" s="64"/>
      <c r="E1053" s="51"/>
      <c r="F1053" s="51"/>
      <c r="G1053" s="65"/>
      <c r="H1053" s="136"/>
    </row>
    <row r="1054" spans="1:8" s="1" customFormat="1" x14ac:dyDescent="0.25">
      <c r="A1054" s="269"/>
      <c r="B1054" s="63"/>
      <c r="C1054" s="64"/>
      <c r="D1054" s="64"/>
      <c r="E1054" s="51"/>
      <c r="F1054" s="51"/>
      <c r="G1054" s="65"/>
      <c r="H1054" s="136"/>
    </row>
    <row r="1055" spans="1:8" s="1" customFormat="1" x14ac:dyDescent="0.25">
      <c r="A1055" s="269"/>
      <c r="B1055" s="63"/>
      <c r="C1055" s="64"/>
      <c r="D1055" s="64"/>
      <c r="E1055" s="51"/>
      <c r="F1055" s="51"/>
      <c r="G1055" s="65"/>
      <c r="H1055" s="136"/>
    </row>
    <row r="1056" spans="1:8" s="1" customFormat="1" x14ac:dyDescent="0.25">
      <c r="A1056" s="269"/>
      <c r="B1056" s="63"/>
      <c r="C1056" s="64"/>
      <c r="D1056" s="64"/>
      <c r="E1056" s="51"/>
      <c r="F1056" s="51"/>
      <c r="G1056" s="65"/>
      <c r="H1056" s="136"/>
    </row>
    <row r="1057" spans="1:8" s="1" customFormat="1" x14ac:dyDescent="0.25">
      <c r="A1057" s="269"/>
      <c r="B1057" s="63"/>
      <c r="C1057" s="64"/>
      <c r="D1057" s="64"/>
      <c r="E1057" s="51"/>
      <c r="F1057" s="51"/>
      <c r="G1057" s="65"/>
      <c r="H1057" s="136"/>
    </row>
    <row r="1058" spans="1:8" s="1" customFormat="1" x14ac:dyDescent="0.25">
      <c r="A1058" s="269"/>
      <c r="B1058" s="63"/>
      <c r="C1058" s="64"/>
      <c r="D1058" s="64"/>
      <c r="E1058" s="51"/>
      <c r="F1058" s="51"/>
      <c r="G1058" s="65"/>
      <c r="H1058" s="136"/>
    </row>
    <row r="1059" spans="1:8" s="1" customFormat="1" x14ac:dyDescent="0.25">
      <c r="A1059" s="269"/>
      <c r="B1059" s="63"/>
      <c r="C1059" s="64"/>
      <c r="D1059" s="64"/>
      <c r="E1059" s="51"/>
      <c r="F1059" s="51"/>
      <c r="G1059" s="65"/>
      <c r="H1059" s="136"/>
    </row>
    <row r="1060" spans="1:8" s="1" customFormat="1" x14ac:dyDescent="0.25">
      <c r="A1060" s="269"/>
      <c r="B1060" s="63"/>
      <c r="C1060" s="64"/>
      <c r="D1060" s="64"/>
      <c r="E1060" s="51"/>
      <c r="F1060" s="51"/>
      <c r="G1060" s="65"/>
      <c r="H1060" s="136"/>
    </row>
    <row r="1061" spans="1:8" s="1" customFormat="1" x14ac:dyDescent="0.25">
      <c r="A1061" s="269"/>
      <c r="B1061" s="63"/>
      <c r="C1061" s="64"/>
      <c r="D1061" s="64"/>
      <c r="E1061" s="51"/>
      <c r="F1061" s="51"/>
      <c r="G1061" s="65"/>
      <c r="H1061" s="136"/>
    </row>
    <row r="1062" spans="1:8" s="1" customFormat="1" x14ac:dyDescent="0.25">
      <c r="A1062" s="269"/>
      <c r="B1062" s="63"/>
      <c r="C1062" s="64"/>
      <c r="D1062" s="64"/>
      <c r="E1062" s="51"/>
      <c r="F1062" s="51"/>
      <c r="G1062" s="65"/>
      <c r="H1062" s="136"/>
    </row>
    <row r="1063" spans="1:8" s="1" customFormat="1" x14ac:dyDescent="0.25">
      <c r="A1063" s="269"/>
      <c r="B1063" s="63"/>
      <c r="C1063" s="64"/>
      <c r="D1063" s="64"/>
      <c r="E1063" s="51"/>
      <c r="F1063" s="51"/>
      <c r="G1063" s="65"/>
      <c r="H1063" s="136"/>
    </row>
    <row r="1064" spans="1:8" s="1" customFormat="1" x14ac:dyDescent="0.25">
      <c r="A1064" s="269"/>
      <c r="B1064" s="63"/>
      <c r="C1064" s="64"/>
      <c r="D1064" s="64"/>
      <c r="E1064" s="51"/>
      <c r="F1064" s="51"/>
      <c r="G1064" s="65"/>
      <c r="H1064" s="136"/>
    </row>
    <row r="1065" spans="1:8" s="1" customFormat="1" x14ac:dyDescent="0.25">
      <c r="A1065" s="269"/>
      <c r="B1065" s="63"/>
      <c r="C1065" s="64"/>
      <c r="D1065" s="64"/>
      <c r="E1065" s="51"/>
      <c r="F1065" s="51"/>
      <c r="G1065" s="65"/>
      <c r="H1065" s="136"/>
    </row>
    <row r="1066" spans="1:8" s="1" customFormat="1" x14ac:dyDescent="0.25">
      <c r="A1066" s="269"/>
      <c r="B1066" s="63"/>
      <c r="C1066" s="64"/>
      <c r="D1066" s="64"/>
      <c r="E1066" s="51"/>
      <c r="F1066" s="51"/>
      <c r="G1066" s="65"/>
      <c r="H1066" s="136"/>
    </row>
    <row r="1067" spans="1:8" s="1" customFormat="1" x14ac:dyDescent="0.25">
      <c r="A1067" s="269"/>
      <c r="B1067" s="63"/>
      <c r="C1067" s="64"/>
      <c r="D1067" s="64"/>
      <c r="E1067" s="51"/>
      <c r="F1067" s="51"/>
      <c r="G1067" s="65"/>
      <c r="H1067" s="136"/>
    </row>
    <row r="1068" spans="1:8" s="1" customFormat="1" x14ac:dyDescent="0.25">
      <c r="A1068" s="269"/>
      <c r="B1068" s="63"/>
      <c r="C1068" s="64"/>
      <c r="D1068" s="64"/>
      <c r="E1068" s="51"/>
      <c r="F1068" s="51"/>
      <c r="G1068" s="65"/>
      <c r="H1068" s="136"/>
    </row>
    <row r="1069" spans="1:8" s="1" customFormat="1" x14ac:dyDescent="0.25">
      <c r="A1069" s="269"/>
      <c r="B1069" s="63"/>
      <c r="C1069" s="64"/>
      <c r="D1069" s="64"/>
      <c r="E1069" s="51"/>
      <c r="F1069" s="51"/>
      <c r="G1069" s="65"/>
      <c r="H1069" s="136"/>
    </row>
    <row r="1070" spans="1:8" s="1" customFormat="1" x14ac:dyDescent="0.25">
      <c r="A1070" s="269"/>
      <c r="B1070" s="63"/>
      <c r="C1070" s="64"/>
      <c r="D1070" s="64"/>
      <c r="E1070" s="51"/>
      <c r="F1070" s="51"/>
      <c r="G1070" s="65"/>
      <c r="H1070" s="136"/>
    </row>
    <row r="1071" spans="1:8" s="1" customFormat="1" x14ac:dyDescent="0.25">
      <c r="A1071" s="269"/>
      <c r="B1071" s="63"/>
      <c r="C1071" s="64"/>
      <c r="D1071" s="64"/>
      <c r="E1071" s="51"/>
      <c r="F1071" s="51"/>
      <c r="G1071" s="65"/>
      <c r="H1071" s="136"/>
    </row>
    <row r="1072" spans="1:8" s="1" customFormat="1" x14ac:dyDescent="0.25">
      <c r="A1072" s="269"/>
      <c r="B1072" s="63"/>
      <c r="C1072" s="64"/>
      <c r="D1072" s="64"/>
      <c r="E1072" s="51"/>
      <c r="F1072" s="51"/>
      <c r="G1072" s="65"/>
      <c r="H1072" s="136"/>
    </row>
    <row r="1073" spans="1:8" s="1" customFormat="1" x14ac:dyDescent="0.25">
      <c r="A1073" s="269"/>
      <c r="B1073" s="63"/>
      <c r="C1073" s="64"/>
      <c r="D1073" s="64"/>
      <c r="E1073" s="51"/>
      <c r="F1073" s="51"/>
      <c r="G1073" s="65"/>
      <c r="H1073" s="136"/>
    </row>
    <row r="1074" spans="1:8" s="1" customFormat="1" x14ac:dyDescent="0.25">
      <c r="A1074" s="269"/>
      <c r="B1074" s="63"/>
      <c r="C1074" s="64"/>
      <c r="D1074" s="64"/>
      <c r="E1074" s="51"/>
      <c r="F1074" s="51"/>
      <c r="G1074" s="65"/>
      <c r="H1074" s="136"/>
    </row>
    <row r="1075" spans="1:8" s="1" customFormat="1" x14ac:dyDescent="0.25">
      <c r="A1075" s="269"/>
      <c r="B1075" s="63"/>
      <c r="C1075" s="64"/>
      <c r="D1075" s="64"/>
      <c r="E1075" s="51"/>
      <c r="F1075" s="51"/>
      <c r="G1075" s="65"/>
      <c r="H1075" s="136"/>
    </row>
    <row r="1076" spans="1:8" s="1" customFormat="1" x14ac:dyDescent="0.25">
      <c r="A1076" s="269"/>
      <c r="B1076" s="63"/>
      <c r="C1076" s="64"/>
      <c r="D1076" s="64"/>
      <c r="E1076" s="51"/>
      <c r="F1076" s="51"/>
      <c r="G1076" s="65"/>
      <c r="H1076" s="136"/>
    </row>
    <row r="1077" spans="1:8" s="1" customFormat="1" x14ac:dyDescent="0.25">
      <c r="A1077" s="269"/>
      <c r="B1077" s="63"/>
      <c r="C1077" s="64"/>
      <c r="D1077" s="64"/>
      <c r="E1077" s="51"/>
      <c r="F1077" s="51"/>
      <c r="G1077" s="65"/>
      <c r="H1077" s="136"/>
    </row>
    <row r="1078" spans="1:8" s="1" customFormat="1" x14ac:dyDescent="0.25">
      <c r="A1078" s="269"/>
      <c r="B1078" s="63"/>
      <c r="C1078" s="64"/>
      <c r="D1078" s="64"/>
      <c r="E1078" s="51"/>
      <c r="F1078" s="51"/>
      <c r="G1078" s="65"/>
      <c r="H1078" s="136"/>
    </row>
    <row r="1079" spans="1:8" s="1" customFormat="1" x14ac:dyDescent="0.25">
      <c r="A1079" s="269"/>
      <c r="B1079" s="63"/>
      <c r="C1079" s="64"/>
      <c r="D1079" s="64"/>
      <c r="E1079" s="51"/>
      <c r="F1079" s="51"/>
      <c r="G1079" s="65"/>
      <c r="H1079" s="136"/>
    </row>
    <row r="1080" spans="1:8" s="1" customFormat="1" x14ac:dyDescent="0.25">
      <c r="A1080" s="269"/>
      <c r="B1080" s="63"/>
      <c r="C1080" s="64"/>
      <c r="D1080" s="64"/>
      <c r="E1080" s="51"/>
      <c r="F1080" s="51"/>
      <c r="G1080" s="65"/>
      <c r="H1080" s="136"/>
    </row>
    <row r="1081" spans="1:8" s="1" customFormat="1" x14ac:dyDescent="0.25">
      <c r="A1081" s="269"/>
      <c r="B1081" s="63"/>
      <c r="C1081" s="64"/>
      <c r="D1081" s="64"/>
      <c r="E1081" s="51"/>
      <c r="F1081" s="51"/>
      <c r="G1081" s="65"/>
      <c r="H1081" s="136"/>
    </row>
    <row r="1082" spans="1:8" s="1" customFormat="1" x14ac:dyDescent="0.25">
      <c r="A1082" s="269"/>
      <c r="B1082" s="63"/>
      <c r="C1082" s="64"/>
      <c r="D1082" s="64"/>
      <c r="E1082" s="51"/>
      <c r="F1082" s="51"/>
      <c r="G1082" s="65"/>
      <c r="H1082" s="136"/>
    </row>
    <row r="1083" spans="1:8" s="1" customFormat="1" x14ac:dyDescent="0.25">
      <c r="A1083" s="269"/>
      <c r="B1083" s="63"/>
      <c r="C1083" s="64"/>
      <c r="D1083" s="64"/>
      <c r="E1083" s="51"/>
      <c r="F1083" s="51"/>
      <c r="G1083" s="65"/>
      <c r="H1083" s="136"/>
    </row>
    <row r="1084" spans="1:8" s="1" customFormat="1" x14ac:dyDescent="0.25">
      <c r="A1084" s="269"/>
      <c r="B1084" s="63"/>
      <c r="C1084" s="64"/>
      <c r="D1084" s="64"/>
      <c r="E1084" s="51"/>
      <c r="F1084" s="51"/>
      <c r="G1084" s="65"/>
      <c r="H1084" s="136"/>
    </row>
    <row r="1085" spans="1:8" s="1" customFormat="1" x14ac:dyDescent="0.25">
      <c r="A1085" s="269"/>
      <c r="B1085" s="63"/>
      <c r="C1085" s="64"/>
      <c r="D1085" s="64"/>
      <c r="E1085" s="51"/>
      <c r="F1085" s="51"/>
      <c r="G1085" s="65"/>
      <c r="H1085" s="136"/>
    </row>
    <row r="1086" spans="1:8" s="1" customFormat="1" x14ac:dyDescent="0.25">
      <c r="A1086" s="269"/>
      <c r="B1086" s="63"/>
      <c r="C1086" s="64"/>
      <c r="D1086" s="64"/>
      <c r="E1086" s="51"/>
      <c r="F1086" s="51"/>
      <c r="G1086" s="65"/>
      <c r="H1086" s="136"/>
    </row>
    <row r="1087" spans="1:8" s="1" customFormat="1" x14ac:dyDescent="0.25">
      <c r="A1087" s="269"/>
      <c r="B1087" s="63"/>
      <c r="C1087" s="64"/>
      <c r="D1087" s="64"/>
      <c r="E1087" s="51"/>
      <c r="F1087" s="51"/>
      <c r="G1087" s="65"/>
      <c r="H1087" s="136"/>
    </row>
    <row r="1088" spans="1:8" s="1" customFormat="1" x14ac:dyDescent="0.25">
      <c r="A1088" s="269"/>
      <c r="B1088" s="63"/>
      <c r="C1088" s="64"/>
      <c r="D1088" s="64"/>
      <c r="E1088" s="51"/>
      <c r="F1088" s="51"/>
      <c r="G1088" s="65"/>
      <c r="H1088" s="136"/>
    </row>
    <row r="1089" spans="1:8" s="1" customFormat="1" x14ac:dyDescent="0.25">
      <c r="A1089" s="269"/>
      <c r="B1089" s="63"/>
      <c r="C1089" s="64"/>
      <c r="D1089" s="64"/>
      <c r="E1089" s="51"/>
      <c r="F1089" s="51"/>
      <c r="G1089" s="65"/>
      <c r="H1089" s="136"/>
    </row>
    <row r="1090" spans="1:8" s="1" customFormat="1" x14ac:dyDescent="0.25">
      <c r="A1090" s="269"/>
      <c r="B1090" s="63"/>
      <c r="C1090" s="64"/>
      <c r="D1090" s="64"/>
      <c r="E1090" s="51"/>
      <c r="F1090" s="51"/>
      <c r="G1090" s="65"/>
      <c r="H1090" s="136"/>
    </row>
    <row r="1091" spans="1:8" s="1" customFormat="1" x14ac:dyDescent="0.25">
      <c r="A1091" s="269"/>
      <c r="B1091" s="63"/>
      <c r="C1091" s="64"/>
      <c r="D1091" s="64"/>
      <c r="E1091" s="51"/>
      <c r="F1091" s="51"/>
      <c r="G1091" s="65"/>
      <c r="H1091" s="136"/>
    </row>
    <row r="1092" spans="1:8" s="1" customFormat="1" x14ac:dyDescent="0.25">
      <c r="A1092" s="269"/>
      <c r="B1092" s="63"/>
      <c r="C1092" s="64"/>
      <c r="D1092" s="64"/>
      <c r="E1092" s="51"/>
      <c r="F1092" s="51"/>
      <c r="G1092" s="65"/>
      <c r="H1092" s="136"/>
    </row>
    <row r="1093" spans="1:8" s="1" customFormat="1" x14ac:dyDescent="0.25">
      <c r="A1093" s="269"/>
      <c r="B1093" s="63"/>
      <c r="C1093" s="64"/>
      <c r="D1093" s="64"/>
      <c r="E1093" s="51"/>
      <c r="F1093" s="51"/>
      <c r="G1093" s="65"/>
      <c r="H1093" s="136"/>
    </row>
    <row r="1094" spans="1:8" s="1" customFormat="1" x14ac:dyDescent="0.25">
      <c r="A1094" s="269"/>
      <c r="B1094" s="63"/>
      <c r="C1094" s="64"/>
      <c r="D1094" s="64"/>
      <c r="E1094" s="51"/>
      <c r="F1094" s="51"/>
      <c r="G1094" s="65"/>
      <c r="H1094" s="136"/>
    </row>
    <row r="1095" spans="1:8" s="1" customFormat="1" x14ac:dyDescent="0.25">
      <c r="A1095" s="269"/>
      <c r="B1095" s="63"/>
      <c r="C1095" s="64"/>
      <c r="D1095" s="64"/>
      <c r="E1095" s="51"/>
      <c r="F1095" s="51"/>
      <c r="G1095" s="65"/>
      <c r="H1095" s="136"/>
    </row>
    <row r="1096" spans="1:8" s="1" customFormat="1" x14ac:dyDescent="0.25">
      <c r="A1096" s="269"/>
      <c r="B1096" s="63"/>
      <c r="C1096" s="64"/>
      <c r="D1096" s="64"/>
      <c r="E1096" s="51"/>
      <c r="F1096" s="51"/>
      <c r="G1096" s="65"/>
      <c r="H1096" s="136"/>
    </row>
    <row r="1097" spans="1:8" s="1" customFormat="1" x14ac:dyDescent="0.25">
      <c r="A1097" s="269"/>
      <c r="B1097" s="63"/>
      <c r="C1097" s="64"/>
      <c r="D1097" s="64"/>
      <c r="E1097" s="51"/>
      <c r="F1097" s="51"/>
      <c r="G1097" s="65"/>
      <c r="H1097" s="136"/>
    </row>
    <row r="1098" spans="1:8" s="1" customFormat="1" x14ac:dyDescent="0.25">
      <c r="A1098" s="269"/>
      <c r="B1098" s="63"/>
      <c r="C1098" s="64"/>
      <c r="D1098" s="64"/>
      <c r="E1098" s="51"/>
      <c r="F1098" s="51"/>
      <c r="G1098" s="65"/>
      <c r="H1098" s="136"/>
    </row>
    <row r="1099" spans="1:8" s="1" customFormat="1" x14ac:dyDescent="0.25">
      <c r="A1099" s="269"/>
      <c r="B1099" s="63"/>
      <c r="C1099" s="64"/>
      <c r="D1099" s="64"/>
      <c r="E1099" s="51"/>
      <c r="F1099" s="51"/>
      <c r="G1099" s="65"/>
      <c r="H1099" s="136"/>
    </row>
    <row r="1100" spans="1:8" s="1" customFormat="1" x14ac:dyDescent="0.25">
      <c r="A1100" s="269"/>
      <c r="B1100" s="63"/>
      <c r="C1100" s="64"/>
      <c r="D1100" s="64"/>
      <c r="E1100" s="51"/>
      <c r="F1100" s="51"/>
      <c r="G1100" s="65"/>
      <c r="H1100" s="136"/>
    </row>
    <row r="1101" spans="1:8" s="1" customFormat="1" x14ac:dyDescent="0.25">
      <c r="A1101" s="269"/>
      <c r="B1101" s="63"/>
      <c r="C1101" s="64"/>
      <c r="D1101" s="64"/>
      <c r="E1101" s="51"/>
      <c r="F1101" s="51"/>
      <c r="G1101" s="65"/>
      <c r="H1101" s="136"/>
    </row>
    <row r="1102" spans="1:8" s="1" customFormat="1" x14ac:dyDescent="0.25">
      <c r="A1102" s="269"/>
      <c r="B1102" s="63"/>
      <c r="C1102" s="64"/>
      <c r="D1102" s="64"/>
      <c r="E1102" s="51"/>
      <c r="F1102" s="51"/>
      <c r="G1102" s="65"/>
      <c r="H1102" s="136"/>
    </row>
    <row r="1103" spans="1:8" s="1" customFormat="1" x14ac:dyDescent="0.25">
      <c r="A1103" s="269"/>
      <c r="B1103" s="63"/>
      <c r="C1103" s="64"/>
      <c r="D1103" s="64"/>
      <c r="E1103" s="51"/>
      <c r="F1103" s="51"/>
      <c r="G1103" s="65"/>
      <c r="H1103" s="136"/>
    </row>
    <row r="1104" spans="1:8" s="1" customFormat="1" x14ac:dyDescent="0.25">
      <c r="A1104" s="269"/>
      <c r="B1104" s="63"/>
      <c r="C1104" s="64"/>
      <c r="D1104" s="64"/>
      <c r="E1104" s="51"/>
      <c r="F1104" s="51"/>
      <c r="G1104" s="65"/>
      <c r="H1104" s="136"/>
    </row>
    <row r="1105" spans="1:8" s="1" customFormat="1" x14ac:dyDescent="0.25">
      <c r="A1105" s="269"/>
      <c r="B1105" s="63"/>
      <c r="C1105" s="64"/>
      <c r="D1105" s="64"/>
      <c r="E1105" s="51"/>
      <c r="F1105" s="51"/>
      <c r="G1105" s="65"/>
      <c r="H1105" s="136"/>
    </row>
    <row r="1106" spans="1:8" s="1" customFormat="1" x14ac:dyDescent="0.25">
      <c r="A1106" s="269"/>
      <c r="B1106" s="63"/>
      <c r="C1106" s="64"/>
      <c r="D1106" s="64"/>
      <c r="E1106" s="51"/>
      <c r="F1106" s="51"/>
      <c r="G1106" s="65"/>
      <c r="H1106" s="136"/>
    </row>
    <row r="1107" spans="1:8" s="1" customFormat="1" x14ac:dyDescent="0.25">
      <c r="A1107" s="269"/>
      <c r="B1107" s="63"/>
      <c r="C1107" s="64"/>
      <c r="D1107" s="64"/>
      <c r="E1107" s="51"/>
      <c r="F1107" s="51"/>
      <c r="G1107" s="65"/>
      <c r="H1107" s="136"/>
    </row>
    <row r="1108" spans="1:8" s="1" customFormat="1" x14ac:dyDescent="0.25">
      <c r="A1108" s="269"/>
      <c r="B1108" s="63"/>
      <c r="C1108" s="64"/>
      <c r="D1108" s="64"/>
      <c r="E1108" s="51"/>
      <c r="F1108" s="51"/>
      <c r="G1108" s="65"/>
      <c r="H1108" s="136"/>
    </row>
    <row r="1109" spans="1:8" s="1" customFormat="1" x14ac:dyDescent="0.25">
      <c r="A1109" s="269"/>
      <c r="B1109" s="63"/>
      <c r="C1109" s="64"/>
      <c r="D1109" s="64"/>
      <c r="E1109" s="51"/>
      <c r="F1109" s="51"/>
      <c r="G1109" s="65"/>
      <c r="H1109" s="136"/>
    </row>
    <row r="1110" spans="1:8" s="1" customFormat="1" x14ac:dyDescent="0.25">
      <c r="A1110" s="269"/>
      <c r="B1110" s="63"/>
      <c r="C1110" s="64"/>
      <c r="D1110" s="64"/>
      <c r="E1110" s="51"/>
      <c r="F1110" s="51"/>
      <c r="G1110" s="65"/>
      <c r="H1110" s="136"/>
    </row>
    <row r="1111" spans="1:8" s="1" customFormat="1" x14ac:dyDescent="0.25">
      <c r="A1111" s="269"/>
      <c r="B1111" s="63"/>
      <c r="C1111" s="64"/>
      <c r="D1111" s="64"/>
      <c r="E1111" s="51"/>
      <c r="F1111" s="51"/>
      <c r="G1111" s="65"/>
      <c r="H1111" s="136"/>
    </row>
    <row r="1112" spans="1:8" s="1" customFormat="1" x14ac:dyDescent="0.25">
      <c r="A1112" s="269"/>
      <c r="B1112" s="63"/>
      <c r="C1112" s="64"/>
      <c r="D1112" s="64"/>
      <c r="E1112" s="51"/>
      <c r="F1112" s="51"/>
      <c r="G1112" s="65"/>
      <c r="H1112" s="136"/>
    </row>
    <row r="1113" spans="1:8" s="1" customFormat="1" x14ac:dyDescent="0.25">
      <c r="A1113" s="269"/>
      <c r="B1113" s="63"/>
      <c r="C1113" s="64"/>
      <c r="D1113" s="64"/>
      <c r="E1113" s="51"/>
      <c r="F1113" s="51"/>
      <c r="G1113" s="65"/>
      <c r="H1113" s="136"/>
    </row>
    <row r="1114" spans="1:8" s="1" customFormat="1" x14ac:dyDescent="0.25">
      <c r="A1114" s="269"/>
      <c r="B1114" s="63"/>
      <c r="C1114" s="64"/>
      <c r="D1114" s="64"/>
      <c r="E1114" s="51"/>
      <c r="F1114" s="51"/>
      <c r="G1114" s="65"/>
      <c r="H1114" s="136"/>
    </row>
    <row r="1115" spans="1:8" s="1" customFormat="1" x14ac:dyDescent="0.25">
      <c r="A1115" s="269"/>
      <c r="B1115" s="63"/>
      <c r="C1115" s="64"/>
      <c r="D1115" s="64"/>
      <c r="E1115" s="51"/>
      <c r="F1115" s="51"/>
      <c r="G1115" s="65"/>
      <c r="H1115" s="136"/>
    </row>
    <row r="1116" spans="1:8" s="1" customFormat="1" x14ac:dyDescent="0.25">
      <c r="A1116" s="269"/>
      <c r="B1116" s="63"/>
      <c r="C1116" s="64"/>
      <c r="D1116" s="64"/>
      <c r="E1116" s="51"/>
      <c r="F1116" s="51"/>
      <c r="G1116" s="65"/>
      <c r="H1116" s="136"/>
    </row>
    <row r="1117" spans="1:8" s="1" customFormat="1" x14ac:dyDescent="0.25">
      <c r="A1117" s="269"/>
      <c r="B1117" s="63"/>
      <c r="C1117" s="64"/>
      <c r="D1117" s="64"/>
      <c r="E1117" s="51"/>
      <c r="F1117" s="51"/>
      <c r="G1117" s="65"/>
      <c r="H1117" s="136"/>
    </row>
    <row r="1118" spans="1:8" s="1" customFormat="1" x14ac:dyDescent="0.25">
      <c r="A1118" s="269"/>
      <c r="B1118" s="63"/>
      <c r="C1118" s="64"/>
      <c r="D1118" s="64"/>
      <c r="E1118" s="51"/>
      <c r="F1118" s="51"/>
      <c r="G1118" s="65"/>
      <c r="H1118" s="136"/>
    </row>
    <row r="1119" spans="1:8" s="1" customFormat="1" x14ac:dyDescent="0.25">
      <c r="A1119" s="269"/>
      <c r="B1119" s="63"/>
      <c r="C1119" s="64"/>
      <c r="D1119" s="64"/>
      <c r="E1119" s="51"/>
      <c r="F1119" s="51"/>
      <c r="G1119" s="65"/>
      <c r="H1119" s="136"/>
    </row>
    <row r="1120" spans="1:8" s="1" customFormat="1" x14ac:dyDescent="0.25">
      <c r="A1120" s="269"/>
      <c r="B1120" s="63"/>
      <c r="C1120" s="64"/>
      <c r="D1120" s="64"/>
      <c r="E1120" s="51"/>
      <c r="F1120" s="51"/>
      <c r="G1120" s="65"/>
      <c r="H1120" s="136"/>
    </row>
    <row r="1121" spans="1:8" s="1" customFormat="1" x14ac:dyDescent="0.25">
      <c r="A1121" s="269"/>
      <c r="B1121" s="63"/>
      <c r="C1121" s="64"/>
      <c r="D1121" s="64"/>
      <c r="E1121" s="51"/>
      <c r="F1121" s="51"/>
      <c r="G1121" s="65"/>
      <c r="H1121" s="136"/>
    </row>
    <row r="1122" spans="1:8" s="1" customFormat="1" x14ac:dyDescent="0.25">
      <c r="A1122" s="269"/>
      <c r="B1122" s="63"/>
      <c r="C1122" s="64"/>
      <c r="D1122" s="64"/>
      <c r="E1122" s="51"/>
      <c r="F1122" s="51"/>
      <c r="G1122" s="65"/>
      <c r="H1122" s="136"/>
    </row>
    <row r="1123" spans="1:8" s="1" customFormat="1" x14ac:dyDescent="0.25">
      <c r="A1123" s="269"/>
      <c r="B1123" s="63"/>
      <c r="C1123" s="64"/>
      <c r="D1123" s="64"/>
      <c r="E1123" s="51"/>
      <c r="F1123" s="51"/>
      <c r="G1123" s="65"/>
      <c r="H1123" s="136"/>
    </row>
    <row r="1124" spans="1:8" s="1" customFormat="1" x14ac:dyDescent="0.25">
      <c r="A1124" s="269"/>
      <c r="B1124" s="63"/>
      <c r="C1124" s="64"/>
      <c r="D1124" s="64"/>
      <c r="E1124" s="51"/>
      <c r="F1124" s="51"/>
      <c r="G1124" s="65"/>
      <c r="H1124" s="136"/>
    </row>
    <row r="1125" spans="1:8" s="1" customFormat="1" x14ac:dyDescent="0.25">
      <c r="A1125" s="269"/>
      <c r="B1125" s="63"/>
      <c r="C1125" s="64"/>
      <c r="D1125" s="64"/>
      <c r="E1125" s="51"/>
      <c r="F1125" s="51"/>
      <c r="G1125" s="65"/>
      <c r="H1125" s="136"/>
    </row>
    <row r="1126" spans="1:8" s="1" customFormat="1" x14ac:dyDescent="0.25">
      <c r="A1126" s="269"/>
      <c r="B1126" s="63"/>
      <c r="C1126" s="64"/>
      <c r="D1126" s="64"/>
      <c r="E1126" s="51"/>
      <c r="F1126" s="51"/>
      <c r="G1126" s="65"/>
      <c r="H1126" s="136"/>
    </row>
    <row r="1127" spans="1:8" s="1" customFormat="1" x14ac:dyDescent="0.25">
      <c r="A1127" s="269"/>
      <c r="B1127" s="63"/>
      <c r="C1127" s="64"/>
      <c r="D1127" s="64"/>
      <c r="E1127" s="51"/>
      <c r="F1127" s="51"/>
      <c r="G1127" s="65"/>
      <c r="H1127" s="136"/>
    </row>
    <row r="1128" spans="1:8" s="1" customFormat="1" x14ac:dyDescent="0.25">
      <c r="A1128" s="269"/>
      <c r="B1128" s="63"/>
      <c r="C1128" s="64"/>
      <c r="D1128" s="64"/>
      <c r="E1128" s="51"/>
      <c r="F1128" s="51"/>
      <c r="G1128" s="65"/>
      <c r="H1128" s="136"/>
    </row>
    <row r="1129" spans="1:8" s="1" customFormat="1" x14ac:dyDescent="0.25">
      <c r="A1129" s="269"/>
      <c r="B1129" s="63"/>
      <c r="C1129" s="64"/>
      <c r="D1129" s="64"/>
      <c r="E1129" s="51"/>
      <c r="F1129" s="51"/>
      <c r="G1129" s="65"/>
      <c r="H1129" s="136"/>
    </row>
    <row r="1130" spans="1:8" s="1" customFormat="1" x14ac:dyDescent="0.25">
      <c r="A1130" s="269"/>
      <c r="B1130" s="63"/>
      <c r="C1130" s="64"/>
      <c r="D1130" s="64"/>
      <c r="E1130" s="51"/>
      <c r="F1130" s="51"/>
      <c r="G1130" s="65"/>
      <c r="H1130" s="136"/>
    </row>
    <row r="1131" spans="1:8" s="1" customFormat="1" x14ac:dyDescent="0.25">
      <c r="A1131" s="269"/>
      <c r="B1131" s="63"/>
      <c r="C1131" s="64"/>
      <c r="D1131" s="64"/>
      <c r="E1131" s="51"/>
      <c r="F1131" s="51"/>
      <c r="G1131" s="65"/>
      <c r="H1131" s="136"/>
    </row>
    <row r="1132" spans="1:8" s="1" customFormat="1" x14ac:dyDescent="0.25">
      <c r="A1132" s="269"/>
      <c r="B1132" s="63"/>
      <c r="C1132" s="64"/>
      <c r="D1132" s="64"/>
      <c r="E1132" s="51"/>
      <c r="F1132" s="51"/>
      <c r="G1132" s="65"/>
      <c r="H1132" s="136"/>
    </row>
    <row r="1133" spans="1:8" s="1" customFormat="1" x14ac:dyDescent="0.25">
      <c r="A1133" s="269"/>
      <c r="B1133" s="63"/>
      <c r="C1133" s="64"/>
      <c r="D1133" s="64"/>
      <c r="E1133" s="51"/>
      <c r="F1133" s="51"/>
      <c r="G1133" s="65"/>
      <c r="H1133" s="136"/>
    </row>
    <row r="1134" spans="1:8" s="1" customFormat="1" x14ac:dyDescent="0.25">
      <c r="A1134" s="269"/>
      <c r="B1134" s="63"/>
      <c r="C1134" s="64"/>
      <c r="D1134" s="64"/>
      <c r="E1134" s="51"/>
      <c r="F1134" s="51"/>
      <c r="G1134" s="65"/>
      <c r="H1134" s="136"/>
    </row>
    <row r="1135" spans="1:8" s="1" customFormat="1" x14ac:dyDescent="0.25">
      <c r="A1135" s="269"/>
      <c r="B1135" s="63"/>
      <c r="C1135" s="64"/>
      <c r="D1135" s="64"/>
      <c r="E1135" s="51"/>
      <c r="F1135" s="51"/>
      <c r="G1135" s="65"/>
      <c r="H1135" s="136"/>
    </row>
    <row r="1136" spans="1:8" s="1" customFormat="1" x14ac:dyDescent="0.25">
      <c r="A1136" s="269"/>
      <c r="B1136" s="63"/>
      <c r="C1136" s="64"/>
      <c r="D1136" s="64"/>
      <c r="E1136" s="51"/>
      <c r="F1136" s="51"/>
      <c r="G1136" s="65"/>
      <c r="H1136" s="136"/>
    </row>
    <row r="1137" spans="1:8" s="1" customFormat="1" x14ac:dyDescent="0.25">
      <c r="A1137" s="269"/>
      <c r="B1137" s="63"/>
      <c r="C1137" s="64"/>
      <c r="D1137" s="64"/>
      <c r="E1137" s="51"/>
      <c r="F1137" s="51"/>
      <c r="G1137" s="65"/>
      <c r="H1137" s="136"/>
    </row>
    <row r="1138" spans="1:8" s="1" customFormat="1" x14ac:dyDescent="0.25">
      <c r="A1138" s="269"/>
      <c r="B1138" s="63"/>
      <c r="C1138" s="64"/>
      <c r="D1138" s="64"/>
      <c r="E1138" s="51"/>
      <c r="F1138" s="51"/>
      <c r="G1138" s="65"/>
      <c r="H1138" s="136"/>
    </row>
    <row r="1139" spans="1:8" s="1" customFormat="1" x14ac:dyDescent="0.25">
      <c r="A1139" s="269"/>
      <c r="B1139" s="63"/>
      <c r="C1139" s="64"/>
      <c r="D1139" s="64"/>
      <c r="E1139" s="51"/>
      <c r="F1139" s="51"/>
      <c r="G1139" s="65"/>
      <c r="H1139" s="136"/>
    </row>
    <row r="1140" spans="1:8" s="1" customFormat="1" x14ac:dyDescent="0.25">
      <c r="A1140" s="269"/>
      <c r="B1140" s="63"/>
      <c r="C1140" s="64"/>
      <c r="D1140" s="64"/>
      <c r="E1140" s="51"/>
      <c r="F1140" s="51"/>
      <c r="G1140" s="65"/>
      <c r="H1140" s="136"/>
    </row>
    <row r="1141" spans="1:8" s="1" customFormat="1" x14ac:dyDescent="0.25">
      <c r="A1141" s="269"/>
      <c r="B1141" s="63"/>
      <c r="C1141" s="64"/>
      <c r="D1141" s="64"/>
      <c r="E1141" s="51"/>
      <c r="F1141" s="51"/>
      <c r="G1141" s="65"/>
      <c r="H1141" s="136"/>
    </row>
    <row r="1142" spans="1:8" s="1" customFormat="1" x14ac:dyDescent="0.25">
      <c r="A1142" s="269"/>
      <c r="B1142" s="63"/>
      <c r="C1142" s="64"/>
      <c r="D1142" s="64"/>
      <c r="E1142" s="51"/>
      <c r="F1142" s="51"/>
      <c r="G1142" s="65"/>
      <c r="H1142" s="136"/>
    </row>
    <row r="1143" spans="1:8" s="1" customFormat="1" x14ac:dyDescent="0.25">
      <c r="A1143" s="269"/>
      <c r="B1143" s="63"/>
      <c r="C1143" s="64"/>
      <c r="D1143" s="64"/>
      <c r="E1143" s="51"/>
      <c r="F1143" s="51"/>
      <c r="G1143" s="65"/>
      <c r="H1143" s="136"/>
    </row>
    <row r="1144" spans="1:8" s="1" customFormat="1" x14ac:dyDescent="0.25">
      <c r="A1144" s="269"/>
      <c r="B1144" s="63"/>
      <c r="C1144" s="64"/>
      <c r="D1144" s="64"/>
      <c r="E1144" s="51"/>
      <c r="F1144" s="51"/>
      <c r="G1144" s="65"/>
      <c r="H1144" s="136"/>
    </row>
    <row r="1145" spans="1:8" s="1" customFormat="1" x14ac:dyDescent="0.25">
      <c r="A1145" s="269"/>
      <c r="B1145" s="63"/>
      <c r="C1145" s="64"/>
      <c r="D1145" s="64"/>
      <c r="E1145" s="51"/>
      <c r="F1145" s="51"/>
      <c r="G1145" s="65"/>
      <c r="H1145" s="136"/>
    </row>
    <row r="1146" spans="1:8" s="1" customFormat="1" x14ac:dyDescent="0.25">
      <c r="A1146" s="269"/>
      <c r="B1146" s="63"/>
      <c r="C1146" s="64"/>
      <c r="D1146" s="64"/>
      <c r="E1146" s="51"/>
      <c r="F1146" s="51"/>
      <c r="G1146" s="65"/>
      <c r="H1146" s="136"/>
    </row>
    <row r="1147" spans="1:8" s="1" customFormat="1" x14ac:dyDescent="0.25">
      <c r="A1147" s="269"/>
      <c r="B1147" s="63"/>
      <c r="C1147" s="64"/>
      <c r="D1147" s="64"/>
      <c r="E1147" s="51"/>
      <c r="F1147" s="51"/>
      <c r="G1147" s="65"/>
      <c r="H1147" s="136"/>
    </row>
    <row r="1148" spans="1:8" s="1" customFormat="1" x14ac:dyDescent="0.25">
      <c r="A1148" s="269"/>
      <c r="B1148" s="63"/>
      <c r="C1148" s="64"/>
      <c r="D1148" s="64"/>
      <c r="E1148" s="51"/>
      <c r="F1148" s="51"/>
      <c r="G1148" s="65"/>
      <c r="H1148" s="136"/>
    </row>
    <row r="1149" spans="1:8" s="1" customFormat="1" x14ac:dyDescent="0.25">
      <c r="A1149" s="269"/>
      <c r="B1149" s="63"/>
      <c r="C1149" s="64"/>
      <c r="D1149" s="64"/>
      <c r="E1149" s="51"/>
      <c r="F1149" s="51"/>
      <c r="G1149" s="65"/>
      <c r="H1149" s="136"/>
    </row>
    <row r="1150" spans="1:8" s="1" customFormat="1" x14ac:dyDescent="0.25">
      <c r="A1150" s="269"/>
      <c r="B1150" s="63"/>
      <c r="C1150" s="64"/>
      <c r="D1150" s="64"/>
      <c r="E1150" s="51"/>
      <c r="F1150" s="51"/>
      <c r="G1150" s="65"/>
      <c r="H1150" s="136"/>
    </row>
    <row r="1151" spans="1:8" s="1" customFormat="1" x14ac:dyDescent="0.25">
      <c r="A1151" s="269"/>
      <c r="B1151" s="63"/>
      <c r="C1151" s="64"/>
      <c r="D1151" s="64"/>
      <c r="E1151" s="51"/>
      <c r="F1151" s="51"/>
      <c r="G1151" s="65"/>
      <c r="H1151" s="136"/>
    </row>
    <row r="1152" spans="1:8" s="1" customFormat="1" x14ac:dyDescent="0.25">
      <c r="A1152" s="269"/>
      <c r="B1152" s="63"/>
      <c r="C1152" s="64"/>
      <c r="D1152" s="64"/>
      <c r="E1152" s="51"/>
      <c r="F1152" s="51"/>
      <c r="G1152" s="65"/>
      <c r="H1152" s="136"/>
    </row>
    <row r="1153" spans="1:8" s="1" customFormat="1" x14ac:dyDescent="0.25">
      <c r="A1153" s="269"/>
      <c r="B1153" s="63"/>
      <c r="C1153" s="64"/>
      <c r="D1153" s="64"/>
      <c r="E1153" s="51"/>
      <c r="F1153" s="51"/>
      <c r="G1153" s="65"/>
      <c r="H1153" s="136"/>
    </row>
    <row r="1154" spans="1:8" s="1" customFormat="1" x14ac:dyDescent="0.25">
      <c r="A1154" s="269"/>
      <c r="B1154" s="63"/>
      <c r="C1154" s="64"/>
      <c r="D1154" s="64"/>
      <c r="E1154" s="51"/>
      <c r="F1154" s="51"/>
      <c r="G1154" s="65"/>
      <c r="H1154" s="136"/>
    </row>
    <row r="1155" spans="1:8" s="1" customFormat="1" x14ac:dyDescent="0.25">
      <c r="A1155" s="269"/>
      <c r="B1155" s="63"/>
      <c r="C1155" s="64"/>
      <c r="D1155" s="64"/>
      <c r="E1155" s="51"/>
      <c r="F1155" s="51"/>
      <c r="G1155" s="65"/>
      <c r="H1155" s="136"/>
    </row>
    <row r="1156" spans="1:8" s="1" customFormat="1" x14ac:dyDescent="0.25">
      <c r="A1156" s="269"/>
      <c r="B1156" s="63"/>
      <c r="C1156" s="64"/>
      <c r="D1156" s="64"/>
      <c r="E1156" s="51"/>
      <c r="F1156" s="51"/>
      <c r="G1156" s="65"/>
      <c r="H1156" s="136"/>
    </row>
    <row r="1157" spans="1:8" s="1" customFormat="1" x14ac:dyDescent="0.25">
      <c r="A1157" s="269"/>
      <c r="B1157" s="63"/>
      <c r="C1157" s="64"/>
      <c r="D1157" s="64"/>
      <c r="E1157" s="51"/>
      <c r="F1157" s="51"/>
      <c r="G1157" s="65"/>
      <c r="H1157" s="136"/>
    </row>
    <row r="1158" spans="1:8" s="1" customFormat="1" x14ac:dyDescent="0.25">
      <c r="A1158" s="269"/>
      <c r="B1158" s="63"/>
      <c r="C1158" s="64"/>
      <c r="D1158" s="64"/>
      <c r="E1158" s="51"/>
      <c r="F1158" s="51"/>
      <c r="G1158" s="65"/>
      <c r="H1158" s="136"/>
    </row>
    <row r="1159" spans="1:8" s="1" customFormat="1" x14ac:dyDescent="0.25">
      <c r="A1159" s="269"/>
      <c r="B1159" s="63"/>
      <c r="C1159" s="64"/>
      <c r="D1159" s="64"/>
      <c r="E1159" s="51"/>
      <c r="F1159" s="51"/>
      <c r="G1159" s="65"/>
      <c r="H1159" s="136"/>
    </row>
    <row r="1160" spans="1:8" s="1" customFormat="1" x14ac:dyDescent="0.25">
      <c r="A1160" s="269"/>
      <c r="B1160" s="63"/>
      <c r="C1160" s="64"/>
      <c r="D1160" s="64"/>
      <c r="E1160" s="51"/>
      <c r="F1160" s="51"/>
      <c r="G1160" s="65"/>
      <c r="H1160" s="136"/>
    </row>
    <row r="1161" spans="1:8" s="1" customFormat="1" x14ac:dyDescent="0.25">
      <c r="A1161" s="269"/>
      <c r="B1161" s="63"/>
      <c r="C1161" s="64"/>
      <c r="D1161" s="64"/>
      <c r="E1161" s="51"/>
      <c r="F1161" s="51"/>
      <c r="G1161" s="65"/>
      <c r="H1161" s="136"/>
    </row>
    <row r="1162" spans="1:8" s="1" customFormat="1" x14ac:dyDescent="0.25">
      <c r="A1162" s="269"/>
      <c r="B1162" s="63"/>
      <c r="C1162" s="64"/>
      <c r="D1162" s="64"/>
      <c r="E1162" s="51"/>
      <c r="F1162" s="51"/>
      <c r="G1162" s="65"/>
      <c r="H1162" s="136"/>
    </row>
    <row r="1163" spans="1:8" s="1" customFormat="1" x14ac:dyDescent="0.25">
      <c r="A1163" s="269"/>
      <c r="B1163" s="63"/>
      <c r="C1163" s="64"/>
      <c r="D1163" s="64"/>
      <c r="E1163" s="51"/>
      <c r="F1163" s="51"/>
      <c r="G1163" s="65"/>
      <c r="H1163" s="136"/>
    </row>
    <row r="1164" spans="1:8" s="1" customFormat="1" x14ac:dyDescent="0.25">
      <c r="A1164" s="269"/>
      <c r="B1164" s="63"/>
      <c r="C1164" s="64"/>
      <c r="D1164" s="64"/>
      <c r="E1164" s="51"/>
      <c r="F1164" s="51"/>
      <c r="G1164" s="65"/>
      <c r="H1164" s="136"/>
    </row>
    <row r="1165" spans="1:8" s="1" customFormat="1" x14ac:dyDescent="0.25">
      <c r="A1165" s="269"/>
      <c r="B1165" s="63"/>
      <c r="C1165" s="64"/>
      <c r="D1165" s="64"/>
      <c r="E1165" s="51"/>
      <c r="F1165" s="51"/>
      <c r="G1165" s="65"/>
      <c r="H1165" s="136"/>
    </row>
    <row r="1166" spans="1:8" s="1" customFormat="1" x14ac:dyDescent="0.25">
      <c r="A1166" s="269"/>
      <c r="B1166" s="63"/>
      <c r="C1166" s="64"/>
      <c r="D1166" s="64"/>
      <c r="E1166" s="51"/>
      <c r="F1166" s="51"/>
      <c r="G1166" s="65"/>
      <c r="H1166" s="136"/>
    </row>
    <row r="1167" spans="1:8" s="1" customFormat="1" x14ac:dyDescent="0.25">
      <c r="A1167" s="269"/>
      <c r="B1167" s="63"/>
      <c r="C1167" s="64"/>
      <c r="D1167" s="64"/>
      <c r="E1167" s="51"/>
      <c r="F1167" s="51"/>
      <c r="G1167" s="65"/>
      <c r="H1167" s="136"/>
    </row>
    <row r="1168" spans="1:8" s="1" customFormat="1" x14ac:dyDescent="0.25">
      <c r="A1168" s="269"/>
      <c r="B1168" s="63"/>
      <c r="C1168" s="64"/>
      <c r="D1168" s="64"/>
      <c r="E1168" s="51"/>
      <c r="F1168" s="51"/>
      <c r="G1168" s="65"/>
      <c r="H1168" s="136"/>
    </row>
    <row r="1169" spans="1:8" s="1" customFormat="1" x14ac:dyDescent="0.25">
      <c r="A1169" s="269"/>
      <c r="B1169" s="63"/>
      <c r="C1169" s="64"/>
      <c r="D1169" s="64"/>
      <c r="E1169" s="51"/>
      <c r="F1169" s="51"/>
      <c r="G1169" s="65"/>
      <c r="H1169" s="136"/>
    </row>
    <row r="1170" spans="1:8" s="1" customFormat="1" x14ac:dyDescent="0.25">
      <c r="A1170" s="269"/>
      <c r="B1170" s="63"/>
      <c r="C1170" s="64"/>
      <c r="D1170" s="64"/>
      <c r="E1170" s="51"/>
      <c r="F1170" s="51"/>
      <c r="G1170" s="65"/>
      <c r="H1170" s="136"/>
    </row>
    <row r="1171" spans="1:8" s="1" customFormat="1" x14ac:dyDescent="0.25">
      <c r="A1171" s="269"/>
      <c r="B1171" s="63"/>
      <c r="C1171" s="64"/>
      <c r="D1171" s="64"/>
      <c r="E1171" s="51"/>
      <c r="F1171" s="51"/>
      <c r="G1171" s="65"/>
      <c r="H1171" s="136"/>
    </row>
    <row r="1172" spans="1:8" s="1" customFormat="1" x14ac:dyDescent="0.25">
      <c r="A1172" s="269"/>
      <c r="B1172" s="63"/>
      <c r="C1172" s="64"/>
      <c r="D1172" s="64"/>
      <c r="E1172" s="51"/>
      <c r="F1172" s="51"/>
      <c r="G1172" s="65"/>
      <c r="H1172" s="136"/>
    </row>
    <row r="1173" spans="1:8" s="1" customFormat="1" x14ac:dyDescent="0.25">
      <c r="A1173" s="269"/>
      <c r="B1173" s="63"/>
      <c r="C1173" s="64"/>
      <c r="D1173" s="64"/>
      <c r="E1173" s="51"/>
      <c r="F1173" s="51"/>
      <c r="G1173" s="65"/>
      <c r="H1173" s="136"/>
    </row>
    <row r="1174" spans="1:8" s="1" customFormat="1" x14ac:dyDescent="0.25">
      <c r="A1174" s="269"/>
      <c r="B1174" s="63"/>
      <c r="C1174" s="64"/>
      <c r="D1174" s="64"/>
      <c r="E1174" s="51"/>
      <c r="F1174" s="51"/>
      <c r="G1174" s="65"/>
      <c r="H1174" s="136"/>
    </row>
    <row r="1175" spans="1:8" s="1" customFormat="1" x14ac:dyDescent="0.25">
      <c r="A1175" s="269"/>
      <c r="B1175" s="63"/>
      <c r="C1175" s="64"/>
      <c r="D1175" s="64"/>
      <c r="E1175" s="51"/>
      <c r="F1175" s="51"/>
      <c r="G1175" s="65"/>
      <c r="H1175" s="136"/>
    </row>
    <row r="1176" spans="1:8" s="1" customFormat="1" x14ac:dyDescent="0.25">
      <c r="A1176" s="269"/>
      <c r="B1176" s="63"/>
      <c r="C1176" s="64"/>
      <c r="D1176" s="64"/>
      <c r="E1176" s="51"/>
      <c r="F1176" s="51"/>
      <c r="G1176" s="65"/>
      <c r="H1176" s="136"/>
    </row>
    <row r="1177" spans="1:8" s="1" customFormat="1" x14ac:dyDescent="0.25">
      <c r="A1177" s="269"/>
      <c r="B1177" s="63"/>
      <c r="C1177" s="64"/>
      <c r="D1177" s="64"/>
      <c r="E1177" s="51"/>
      <c r="F1177" s="51"/>
      <c r="G1177" s="65"/>
      <c r="H1177" s="136"/>
    </row>
    <row r="1178" spans="1:8" s="1" customFormat="1" x14ac:dyDescent="0.25">
      <c r="A1178" s="269"/>
      <c r="B1178" s="63"/>
      <c r="C1178" s="64"/>
      <c r="D1178" s="64"/>
      <c r="E1178" s="51"/>
      <c r="F1178" s="51"/>
      <c r="G1178" s="65"/>
      <c r="H1178" s="136"/>
    </row>
    <row r="1179" spans="1:8" s="1" customFormat="1" x14ac:dyDescent="0.25">
      <c r="A1179" s="269"/>
      <c r="B1179" s="63"/>
      <c r="C1179" s="64"/>
      <c r="D1179" s="64"/>
      <c r="E1179" s="51"/>
      <c r="F1179" s="51"/>
      <c r="G1179" s="65"/>
      <c r="H1179" s="136"/>
    </row>
    <row r="1180" spans="1:8" s="1" customFormat="1" x14ac:dyDescent="0.25">
      <c r="A1180" s="269"/>
      <c r="B1180" s="63"/>
      <c r="C1180" s="64"/>
      <c r="D1180" s="64"/>
      <c r="E1180" s="51"/>
      <c r="F1180" s="51"/>
      <c r="G1180" s="65"/>
      <c r="H1180" s="136"/>
    </row>
    <row r="1181" spans="1:8" s="1" customFormat="1" x14ac:dyDescent="0.25">
      <c r="A1181" s="269"/>
      <c r="B1181" s="63"/>
      <c r="C1181" s="64"/>
      <c r="D1181" s="64"/>
      <c r="E1181" s="51"/>
      <c r="F1181" s="51"/>
      <c r="G1181" s="65"/>
      <c r="H1181" s="136"/>
    </row>
    <row r="1182" spans="1:8" s="1" customFormat="1" x14ac:dyDescent="0.25">
      <c r="A1182" s="269"/>
      <c r="B1182" s="63"/>
      <c r="C1182" s="64"/>
      <c r="D1182" s="64"/>
      <c r="E1182" s="51"/>
      <c r="F1182" s="51"/>
      <c r="G1182" s="65"/>
      <c r="H1182" s="136"/>
    </row>
    <row r="1183" spans="1:8" s="1" customFormat="1" x14ac:dyDescent="0.25">
      <c r="A1183" s="269"/>
      <c r="B1183" s="63"/>
      <c r="C1183" s="64"/>
      <c r="D1183" s="64"/>
      <c r="E1183" s="51"/>
      <c r="F1183" s="51"/>
      <c r="G1183" s="65"/>
      <c r="H1183" s="136"/>
    </row>
    <row r="1184" spans="1:8" s="1" customFormat="1" x14ac:dyDescent="0.25">
      <c r="A1184" s="269"/>
      <c r="B1184" s="63"/>
      <c r="C1184" s="64"/>
      <c r="D1184" s="64"/>
      <c r="E1184" s="51"/>
      <c r="F1184" s="51"/>
      <c r="G1184" s="65"/>
      <c r="H1184" s="136"/>
    </row>
    <row r="1185" spans="1:8" s="1" customFormat="1" x14ac:dyDescent="0.25">
      <c r="A1185" s="269"/>
      <c r="B1185" s="63"/>
      <c r="C1185" s="64"/>
      <c r="D1185" s="64"/>
      <c r="E1185" s="51"/>
      <c r="F1185" s="51"/>
      <c r="G1185" s="65"/>
      <c r="H1185" s="136"/>
    </row>
    <row r="1186" spans="1:8" s="1" customFormat="1" x14ac:dyDescent="0.25">
      <c r="A1186" s="269"/>
      <c r="B1186" s="63"/>
      <c r="C1186" s="64"/>
      <c r="D1186" s="64"/>
      <c r="E1186" s="51"/>
      <c r="F1186" s="51"/>
      <c r="G1186" s="65"/>
      <c r="H1186" s="136"/>
    </row>
    <row r="1187" spans="1:8" s="1" customFormat="1" x14ac:dyDescent="0.25">
      <c r="A1187" s="269"/>
      <c r="B1187" s="63"/>
      <c r="C1187" s="64"/>
      <c r="D1187" s="64"/>
      <c r="E1187" s="51"/>
      <c r="F1187" s="51"/>
      <c r="G1187" s="65"/>
      <c r="H1187" s="136"/>
    </row>
    <row r="1188" spans="1:8" s="1" customFormat="1" x14ac:dyDescent="0.25">
      <c r="A1188" s="269"/>
      <c r="B1188" s="63"/>
      <c r="C1188" s="64"/>
      <c r="D1188" s="64"/>
      <c r="E1188" s="51"/>
      <c r="F1188" s="51"/>
      <c r="G1188" s="65"/>
      <c r="H1188" s="136"/>
    </row>
    <row r="1189" spans="1:8" s="1" customFormat="1" x14ac:dyDescent="0.25">
      <c r="A1189" s="269"/>
      <c r="B1189" s="63"/>
      <c r="C1189" s="64"/>
      <c r="D1189" s="64"/>
      <c r="E1189" s="51"/>
      <c r="F1189" s="51"/>
      <c r="G1189" s="65"/>
      <c r="H1189" s="136"/>
    </row>
    <row r="1190" spans="1:8" s="1" customFormat="1" x14ac:dyDescent="0.25">
      <c r="A1190" s="269"/>
      <c r="B1190" s="63"/>
      <c r="C1190" s="64"/>
      <c r="D1190" s="64"/>
      <c r="E1190" s="51"/>
      <c r="F1190" s="51"/>
      <c r="G1190" s="65"/>
      <c r="H1190" s="136"/>
    </row>
    <row r="1191" spans="1:8" s="1" customFormat="1" x14ac:dyDescent="0.25">
      <c r="A1191" s="269"/>
      <c r="B1191" s="63"/>
      <c r="C1191" s="64"/>
      <c r="D1191" s="64"/>
      <c r="E1191" s="51"/>
      <c r="F1191" s="51"/>
      <c r="G1191" s="65"/>
      <c r="H1191" s="136"/>
    </row>
    <row r="1192" spans="1:8" s="1" customFormat="1" x14ac:dyDescent="0.25">
      <c r="A1192" s="269"/>
      <c r="B1192" s="63"/>
      <c r="C1192" s="64"/>
      <c r="D1192" s="64"/>
      <c r="E1192" s="51"/>
      <c r="F1192" s="51"/>
      <c r="G1192" s="65"/>
      <c r="H1192" s="136"/>
    </row>
    <row r="1193" spans="1:8" s="1" customFormat="1" x14ac:dyDescent="0.25">
      <c r="A1193" s="269"/>
      <c r="B1193" s="63"/>
      <c r="C1193" s="64"/>
      <c r="D1193" s="64"/>
      <c r="E1193" s="51"/>
      <c r="F1193" s="51"/>
      <c r="G1193" s="65"/>
      <c r="H1193" s="136"/>
    </row>
    <row r="1194" spans="1:8" s="1" customFormat="1" x14ac:dyDescent="0.25">
      <c r="A1194" s="269"/>
      <c r="B1194" s="63"/>
      <c r="C1194" s="64"/>
      <c r="D1194" s="64"/>
      <c r="E1194" s="51"/>
      <c r="F1194" s="51"/>
      <c r="G1194" s="65"/>
      <c r="H1194" s="136"/>
    </row>
    <row r="1195" spans="1:8" s="1" customFormat="1" x14ac:dyDescent="0.25">
      <c r="A1195" s="269"/>
      <c r="B1195" s="63"/>
      <c r="C1195" s="64"/>
      <c r="D1195" s="64"/>
      <c r="E1195" s="51"/>
      <c r="F1195" s="51"/>
      <c r="G1195" s="65"/>
      <c r="H1195" s="136"/>
    </row>
    <row r="1196" spans="1:8" s="1" customFormat="1" x14ac:dyDescent="0.25">
      <c r="A1196" s="269"/>
      <c r="B1196" s="63"/>
      <c r="C1196" s="64"/>
      <c r="D1196" s="64"/>
      <c r="E1196" s="51"/>
      <c r="F1196" s="51"/>
      <c r="G1196" s="65"/>
      <c r="H1196" s="136"/>
    </row>
    <row r="1197" spans="1:8" s="1" customFormat="1" x14ac:dyDescent="0.25">
      <c r="A1197" s="269"/>
      <c r="B1197" s="63"/>
      <c r="C1197" s="64"/>
      <c r="D1197" s="64"/>
      <c r="E1197" s="51"/>
      <c r="F1197" s="51"/>
      <c r="G1197" s="65"/>
      <c r="H1197" s="136"/>
    </row>
    <row r="1198" spans="1:8" s="1" customFormat="1" x14ac:dyDescent="0.25">
      <c r="A1198" s="269"/>
      <c r="B1198" s="63"/>
      <c r="C1198" s="64"/>
      <c r="D1198" s="64"/>
      <c r="E1198" s="51"/>
      <c r="F1198" s="51"/>
      <c r="G1198" s="65"/>
      <c r="H1198" s="136"/>
    </row>
    <row r="1199" spans="1:8" s="1" customFormat="1" x14ac:dyDescent="0.25">
      <c r="A1199" s="269"/>
      <c r="B1199" s="63"/>
      <c r="C1199" s="64"/>
      <c r="D1199" s="64"/>
      <c r="E1199" s="51"/>
      <c r="F1199" s="51"/>
      <c r="G1199" s="65"/>
      <c r="H1199" s="136"/>
    </row>
    <row r="1200" spans="1:8" s="1" customFormat="1" x14ac:dyDescent="0.25">
      <c r="A1200" s="269"/>
      <c r="B1200" s="63"/>
      <c r="C1200" s="64"/>
      <c r="D1200" s="64"/>
      <c r="E1200" s="51"/>
      <c r="F1200" s="51"/>
      <c r="G1200" s="65"/>
      <c r="H1200" s="136"/>
    </row>
    <row r="1201" spans="1:8" s="1" customFormat="1" x14ac:dyDescent="0.25">
      <c r="A1201" s="269"/>
      <c r="B1201" s="63"/>
      <c r="C1201" s="64"/>
      <c r="D1201" s="64"/>
      <c r="E1201" s="51"/>
      <c r="F1201" s="51"/>
      <c r="G1201" s="65"/>
      <c r="H1201" s="136"/>
    </row>
    <row r="1202" spans="1:8" s="1" customFormat="1" x14ac:dyDescent="0.25">
      <c r="A1202" s="269"/>
      <c r="B1202" s="63"/>
      <c r="C1202" s="64"/>
      <c r="D1202" s="64"/>
      <c r="E1202" s="51"/>
      <c r="F1202" s="51"/>
      <c r="G1202" s="65"/>
      <c r="H1202" s="136"/>
    </row>
    <row r="1203" spans="1:8" s="1" customFormat="1" x14ac:dyDescent="0.25">
      <c r="A1203" s="269"/>
      <c r="B1203" s="63"/>
      <c r="C1203" s="64"/>
      <c r="D1203" s="64"/>
      <c r="E1203" s="51"/>
      <c r="F1203" s="51"/>
      <c r="G1203" s="65"/>
      <c r="H1203" s="136"/>
    </row>
    <row r="1204" spans="1:8" s="1" customFormat="1" x14ac:dyDescent="0.25">
      <c r="A1204" s="269"/>
      <c r="B1204" s="63"/>
      <c r="C1204" s="64"/>
      <c r="D1204" s="64"/>
      <c r="E1204" s="51"/>
      <c r="F1204" s="51"/>
      <c r="G1204" s="65"/>
      <c r="H1204" s="136"/>
    </row>
    <row r="1205" spans="1:8" s="1" customFormat="1" x14ac:dyDescent="0.25">
      <c r="A1205" s="269"/>
      <c r="B1205" s="63"/>
      <c r="C1205" s="64"/>
      <c r="D1205" s="64"/>
      <c r="E1205" s="51"/>
      <c r="F1205" s="51"/>
      <c r="G1205" s="65"/>
      <c r="H1205" s="136"/>
    </row>
    <row r="1206" spans="1:8" s="1" customFormat="1" x14ac:dyDescent="0.25">
      <c r="A1206" s="269"/>
      <c r="B1206" s="63"/>
      <c r="C1206" s="64"/>
      <c r="D1206" s="64"/>
      <c r="E1206" s="51"/>
      <c r="F1206" s="51"/>
      <c r="G1206" s="65"/>
      <c r="H1206" s="136"/>
    </row>
    <row r="1207" spans="1:8" s="1" customFormat="1" x14ac:dyDescent="0.25">
      <c r="A1207" s="269"/>
      <c r="B1207" s="63"/>
      <c r="C1207" s="64"/>
      <c r="D1207" s="64"/>
      <c r="E1207" s="51"/>
      <c r="F1207" s="51"/>
      <c r="G1207" s="65"/>
      <c r="H1207" s="136"/>
    </row>
    <row r="1208" spans="1:8" s="1" customFormat="1" x14ac:dyDescent="0.25">
      <c r="A1208" s="269"/>
      <c r="B1208" s="63"/>
      <c r="C1208" s="64"/>
      <c r="D1208" s="64"/>
      <c r="E1208" s="51"/>
      <c r="F1208" s="51"/>
      <c r="G1208" s="65"/>
      <c r="H1208" s="136"/>
    </row>
    <row r="1209" spans="1:8" s="1" customFormat="1" x14ac:dyDescent="0.25">
      <c r="A1209" s="269"/>
      <c r="B1209" s="63"/>
      <c r="C1209" s="64"/>
      <c r="D1209" s="64"/>
      <c r="E1209" s="51"/>
      <c r="F1209" s="51"/>
      <c r="G1209" s="65"/>
      <c r="H1209" s="136"/>
    </row>
    <row r="1210" spans="1:8" s="1" customFormat="1" x14ac:dyDescent="0.25">
      <c r="A1210" s="269"/>
      <c r="B1210" s="63"/>
      <c r="C1210" s="64"/>
      <c r="D1210" s="64"/>
      <c r="E1210" s="51"/>
      <c r="F1210" s="51"/>
      <c r="G1210" s="65"/>
      <c r="H1210" s="136"/>
    </row>
    <row r="1211" spans="1:8" s="1" customFormat="1" x14ac:dyDescent="0.25">
      <c r="A1211" s="269"/>
      <c r="B1211" s="63"/>
      <c r="C1211" s="64"/>
      <c r="D1211" s="64"/>
      <c r="E1211" s="51"/>
      <c r="F1211" s="51"/>
      <c r="G1211" s="65"/>
      <c r="H1211" s="136"/>
    </row>
    <row r="1212" spans="1:8" s="1" customFormat="1" x14ac:dyDescent="0.25">
      <c r="A1212" s="269"/>
      <c r="B1212" s="63"/>
      <c r="C1212" s="64"/>
      <c r="D1212" s="64"/>
      <c r="E1212" s="51"/>
      <c r="F1212" s="51"/>
      <c r="G1212" s="65"/>
      <c r="H1212" s="136"/>
    </row>
    <row r="1213" spans="1:8" s="1" customFormat="1" x14ac:dyDescent="0.25">
      <c r="A1213" s="269"/>
      <c r="B1213" s="63"/>
      <c r="C1213" s="64"/>
      <c r="D1213" s="64"/>
      <c r="E1213" s="51"/>
      <c r="F1213" s="51"/>
      <c r="G1213" s="65"/>
      <c r="H1213" s="136"/>
    </row>
    <row r="1214" spans="1:8" s="1" customFormat="1" x14ac:dyDescent="0.25">
      <c r="A1214" s="269"/>
      <c r="B1214" s="63"/>
      <c r="C1214" s="64"/>
      <c r="D1214" s="64"/>
      <c r="E1214" s="51"/>
      <c r="F1214" s="51"/>
      <c r="G1214" s="65"/>
      <c r="H1214" s="136"/>
    </row>
    <row r="1215" spans="1:8" s="1" customFormat="1" x14ac:dyDescent="0.25">
      <c r="A1215" s="269"/>
      <c r="B1215" s="63"/>
      <c r="C1215" s="64"/>
      <c r="D1215" s="64"/>
      <c r="E1215" s="51"/>
      <c r="F1215" s="51"/>
      <c r="G1215" s="65"/>
      <c r="H1215" s="136"/>
    </row>
    <row r="1216" spans="1:8" s="1" customFormat="1" x14ac:dyDescent="0.25">
      <c r="A1216" s="269"/>
      <c r="B1216" s="63"/>
      <c r="C1216" s="64"/>
      <c r="D1216" s="64"/>
      <c r="E1216" s="51"/>
      <c r="F1216" s="51"/>
      <c r="G1216" s="65"/>
      <c r="H1216" s="136"/>
    </row>
    <row r="1217" spans="1:8" s="1" customFormat="1" x14ac:dyDescent="0.25">
      <c r="A1217" s="269"/>
      <c r="B1217" s="63"/>
      <c r="C1217" s="64"/>
      <c r="D1217" s="64"/>
      <c r="E1217" s="51"/>
      <c r="F1217" s="51"/>
      <c r="G1217" s="65"/>
      <c r="H1217" s="136"/>
    </row>
    <row r="1218" spans="1:8" s="1" customFormat="1" x14ac:dyDescent="0.25">
      <c r="A1218" s="269"/>
      <c r="B1218" s="63"/>
      <c r="C1218" s="64"/>
      <c r="D1218" s="64"/>
      <c r="E1218" s="51"/>
      <c r="F1218" s="51"/>
      <c r="G1218" s="65"/>
      <c r="H1218" s="136"/>
    </row>
    <row r="1219" spans="1:8" x14ac:dyDescent="0.25">
      <c r="B1219" s="63"/>
      <c r="C1219" s="64"/>
      <c r="D1219" s="64"/>
      <c r="E1219" s="51"/>
      <c r="F1219" s="51"/>
      <c r="G1219" s="65"/>
    </row>
    <row r="1220" spans="1:8" x14ac:dyDescent="0.25">
      <c r="B1220" s="63"/>
      <c r="C1220" s="64"/>
      <c r="D1220" s="64"/>
      <c r="E1220" s="51"/>
      <c r="F1220" s="51"/>
      <c r="G1220" s="65"/>
    </row>
    <row r="1221" spans="1:8" x14ac:dyDescent="0.25">
      <c r="B1221" s="63"/>
      <c r="C1221" s="64"/>
      <c r="D1221" s="64"/>
      <c r="E1221" s="51"/>
      <c r="F1221" s="51"/>
      <c r="G1221" s="65"/>
    </row>
    <row r="1222" spans="1:8" x14ac:dyDescent="0.25">
      <c r="B1222" s="63"/>
      <c r="C1222" s="64"/>
      <c r="D1222" s="64"/>
      <c r="E1222" s="51"/>
      <c r="F1222" s="51"/>
      <c r="G1222" s="65"/>
    </row>
    <row r="1223" spans="1:8" x14ac:dyDescent="0.25">
      <c r="B1223" s="63"/>
      <c r="C1223" s="64"/>
      <c r="D1223" s="64"/>
      <c r="E1223" s="51"/>
      <c r="F1223" s="51"/>
      <c r="G1223" s="65"/>
    </row>
    <row r="1224" spans="1:8" x14ac:dyDescent="0.25">
      <c r="B1224" s="63"/>
      <c r="C1224" s="64"/>
      <c r="D1224" s="64"/>
      <c r="E1224" s="51"/>
      <c r="F1224" s="51"/>
      <c r="G1224" s="65"/>
    </row>
    <row r="1225" spans="1:8" x14ac:dyDescent="0.25">
      <c r="B1225" s="63"/>
      <c r="C1225" s="64"/>
      <c r="D1225" s="64"/>
      <c r="E1225" s="51"/>
      <c r="F1225" s="51"/>
      <c r="G1225" s="65"/>
    </row>
    <row r="1226" spans="1:8" x14ac:dyDescent="0.25">
      <c r="B1226" s="63"/>
      <c r="C1226" s="64"/>
      <c r="D1226" s="64"/>
      <c r="E1226" s="51"/>
      <c r="F1226" s="51"/>
      <c r="G1226" s="65"/>
    </row>
    <row r="1227" spans="1:8" x14ac:dyDescent="0.25">
      <c r="B1227" s="63"/>
      <c r="C1227" s="64"/>
      <c r="D1227" s="64"/>
      <c r="E1227" s="51"/>
      <c r="F1227" s="51"/>
      <c r="G1227" s="65"/>
    </row>
    <row r="1228" spans="1:8" x14ac:dyDescent="0.25">
      <c r="B1228" s="63"/>
      <c r="C1228" s="64"/>
      <c r="D1228" s="64"/>
      <c r="E1228" s="51"/>
      <c r="F1228" s="51"/>
      <c r="G1228" s="65"/>
    </row>
    <row r="1229" spans="1:8" x14ac:dyDescent="0.25">
      <c r="B1229" s="63"/>
      <c r="C1229" s="64"/>
      <c r="D1229" s="64"/>
      <c r="E1229" s="51"/>
      <c r="F1229" s="51"/>
      <c r="G1229" s="65"/>
    </row>
    <row r="1230" spans="1:8" x14ac:dyDescent="0.25">
      <c r="A1230" s="3"/>
      <c r="B1230" s="63"/>
      <c r="C1230" s="64"/>
      <c r="D1230" s="64"/>
      <c r="E1230" s="51"/>
      <c r="F1230" s="51"/>
      <c r="G1230" s="65"/>
      <c r="H1230" s="3"/>
    </row>
    <row r="1231" spans="1:8" x14ac:dyDescent="0.25">
      <c r="A1231" s="3"/>
      <c r="B1231" s="63"/>
      <c r="C1231" s="64"/>
      <c r="D1231" s="64"/>
      <c r="E1231" s="51"/>
      <c r="F1231" s="51"/>
      <c r="G1231" s="65"/>
      <c r="H1231" s="3"/>
    </row>
    <row r="1232" spans="1:8" x14ac:dyDescent="0.25">
      <c r="A1232" s="3"/>
      <c r="B1232" s="63"/>
      <c r="C1232" s="64"/>
      <c r="D1232" s="64"/>
      <c r="E1232" s="51"/>
      <c r="F1232" s="51"/>
      <c r="G1232" s="65"/>
      <c r="H1232" s="3"/>
    </row>
    <row r="1233" spans="1:8" x14ac:dyDescent="0.25">
      <c r="A1233" s="3"/>
      <c r="B1233" s="63"/>
      <c r="C1233" s="64"/>
      <c r="D1233" s="64"/>
      <c r="E1233" s="51"/>
      <c r="F1233" s="51"/>
      <c r="G1233" s="65"/>
      <c r="H1233" s="3"/>
    </row>
    <row r="1234" spans="1:8" x14ac:dyDescent="0.25">
      <c r="A1234" s="3"/>
      <c r="B1234" s="63"/>
      <c r="C1234" s="64"/>
      <c r="D1234" s="64"/>
      <c r="E1234" s="51"/>
      <c r="F1234" s="51"/>
      <c r="G1234" s="65"/>
      <c r="H1234" s="3"/>
    </row>
    <row r="1235" spans="1:8" x14ac:dyDescent="0.25">
      <c r="A1235" s="3"/>
      <c r="B1235" s="63"/>
      <c r="C1235" s="64"/>
      <c r="D1235" s="64"/>
      <c r="E1235" s="51"/>
      <c r="F1235" s="51"/>
      <c r="G1235" s="65"/>
      <c r="H1235" s="3"/>
    </row>
    <row r="1236" spans="1:8" x14ac:dyDescent="0.25">
      <c r="A1236" s="3"/>
      <c r="B1236" s="63"/>
      <c r="C1236" s="64"/>
      <c r="D1236" s="64"/>
      <c r="E1236" s="51"/>
      <c r="F1236" s="51"/>
      <c r="G1236" s="65"/>
      <c r="H1236" s="3"/>
    </row>
    <row r="1237" spans="1:8" x14ac:dyDescent="0.25">
      <c r="A1237" s="3"/>
      <c r="B1237" s="63"/>
      <c r="C1237" s="64"/>
      <c r="D1237" s="64"/>
      <c r="E1237" s="51"/>
      <c r="F1237" s="51"/>
      <c r="G1237" s="65"/>
      <c r="H1237" s="3"/>
    </row>
    <row r="1238" spans="1:8" x14ac:dyDescent="0.25">
      <c r="A1238" s="3"/>
      <c r="B1238" s="63"/>
      <c r="C1238" s="64"/>
      <c r="D1238" s="64"/>
      <c r="E1238" s="51"/>
      <c r="F1238" s="51"/>
      <c r="G1238" s="65"/>
      <c r="H1238" s="3"/>
    </row>
    <row r="1239" spans="1:8" x14ac:dyDescent="0.25">
      <c r="A1239" s="3"/>
      <c r="B1239" s="63"/>
      <c r="C1239" s="64"/>
      <c r="D1239" s="64"/>
      <c r="E1239" s="51"/>
      <c r="F1239" s="51"/>
      <c r="G1239" s="65"/>
      <c r="H1239" s="3"/>
    </row>
    <row r="1240" spans="1:8" x14ac:dyDescent="0.25">
      <c r="A1240" s="3"/>
      <c r="B1240" s="63"/>
      <c r="C1240" s="64"/>
      <c r="D1240" s="64"/>
      <c r="E1240" s="51"/>
      <c r="F1240" s="51"/>
      <c r="G1240" s="65"/>
      <c r="H1240" s="3"/>
    </row>
    <row r="1241" spans="1:8" x14ac:dyDescent="0.25">
      <c r="A1241" s="3"/>
      <c r="B1241" s="63"/>
      <c r="C1241" s="64"/>
      <c r="D1241" s="64"/>
      <c r="E1241" s="51"/>
      <c r="F1241" s="51"/>
      <c r="G1241" s="65"/>
      <c r="H1241" s="3"/>
    </row>
    <row r="1242" spans="1:8" x14ac:dyDescent="0.25">
      <c r="A1242" s="3"/>
      <c r="B1242" s="63"/>
      <c r="C1242" s="64"/>
      <c r="D1242" s="64"/>
      <c r="E1242" s="51"/>
      <c r="F1242" s="51"/>
      <c r="G1242" s="65"/>
      <c r="H1242" s="3"/>
    </row>
    <row r="1243" spans="1:8" x14ac:dyDescent="0.25">
      <c r="A1243" s="3"/>
      <c r="B1243" s="63"/>
      <c r="C1243" s="64"/>
      <c r="D1243" s="64"/>
      <c r="E1243" s="51"/>
      <c r="F1243" s="51"/>
      <c r="G1243" s="65"/>
      <c r="H1243" s="3"/>
    </row>
    <row r="1244" spans="1:8" x14ac:dyDescent="0.25">
      <c r="A1244" s="3"/>
      <c r="B1244" s="63"/>
      <c r="C1244" s="64"/>
      <c r="D1244" s="64"/>
      <c r="E1244" s="51"/>
      <c r="F1244" s="51"/>
      <c r="G1244" s="65"/>
      <c r="H1244" s="3"/>
    </row>
    <row r="1245" spans="1:8" x14ac:dyDescent="0.25">
      <c r="A1245" s="3"/>
      <c r="B1245" s="63"/>
      <c r="C1245" s="64"/>
      <c r="D1245" s="64"/>
      <c r="E1245" s="51"/>
      <c r="F1245" s="51"/>
      <c r="G1245" s="65"/>
      <c r="H1245" s="3"/>
    </row>
    <row r="1246" spans="1:8" x14ac:dyDescent="0.25">
      <c r="A1246" s="3"/>
      <c r="B1246" s="63"/>
      <c r="C1246" s="64"/>
      <c r="D1246" s="64"/>
      <c r="E1246" s="51"/>
      <c r="F1246" s="51"/>
      <c r="G1246" s="65"/>
      <c r="H1246" s="3"/>
    </row>
    <row r="1247" spans="1:8" x14ac:dyDescent="0.25">
      <c r="A1247" s="3"/>
      <c r="B1247" s="63"/>
      <c r="C1247" s="64"/>
      <c r="D1247" s="64"/>
      <c r="E1247" s="51"/>
      <c r="F1247" s="51"/>
      <c r="G1247" s="65"/>
      <c r="H1247" s="3"/>
    </row>
    <row r="1248" spans="1:8" x14ac:dyDescent="0.25">
      <c r="A1248" s="3"/>
      <c r="B1248" s="63"/>
      <c r="C1248" s="64"/>
      <c r="D1248" s="64"/>
      <c r="E1248" s="51"/>
      <c r="F1248" s="51"/>
      <c r="G1248" s="65"/>
      <c r="H1248" s="3"/>
    </row>
    <row r="1249" spans="1:8" x14ac:dyDescent="0.25">
      <c r="A1249" s="3"/>
      <c r="B1249" s="63"/>
      <c r="C1249" s="64"/>
      <c r="D1249" s="64"/>
      <c r="E1249" s="51"/>
      <c r="F1249" s="51"/>
      <c r="G1249" s="65"/>
      <c r="H1249" s="3"/>
    </row>
    <row r="1250" spans="1:8" x14ac:dyDescent="0.25">
      <c r="A1250" s="3"/>
      <c r="B1250" s="63"/>
      <c r="C1250" s="64"/>
      <c r="D1250" s="64"/>
      <c r="E1250" s="51"/>
      <c r="F1250" s="51"/>
      <c r="G1250" s="65"/>
      <c r="H1250" s="3"/>
    </row>
    <row r="1251" spans="1:8" x14ac:dyDescent="0.25">
      <c r="A1251" s="3"/>
      <c r="B1251" s="63"/>
      <c r="C1251" s="64"/>
      <c r="D1251" s="64"/>
      <c r="E1251" s="51"/>
      <c r="F1251" s="51"/>
      <c r="G1251" s="65"/>
      <c r="H1251" s="3"/>
    </row>
    <row r="1252" spans="1:8" x14ac:dyDescent="0.25">
      <c r="A1252" s="3"/>
      <c r="B1252" s="63"/>
      <c r="C1252" s="64"/>
      <c r="D1252" s="64"/>
      <c r="E1252" s="51"/>
      <c r="F1252" s="51"/>
      <c r="G1252" s="65"/>
      <c r="H1252" s="3"/>
    </row>
    <row r="1253" spans="1:8" x14ac:dyDescent="0.25">
      <c r="A1253" s="3"/>
      <c r="B1253" s="63"/>
      <c r="C1253" s="64"/>
      <c r="D1253" s="64"/>
      <c r="E1253" s="51"/>
      <c r="F1253" s="51"/>
      <c r="G1253" s="65"/>
      <c r="H1253" s="3"/>
    </row>
    <row r="1254" spans="1:8" x14ac:dyDescent="0.25">
      <c r="A1254" s="3"/>
      <c r="B1254" s="63"/>
      <c r="C1254" s="64"/>
      <c r="D1254" s="64"/>
      <c r="E1254" s="51"/>
      <c r="F1254" s="51"/>
      <c r="G1254" s="65"/>
      <c r="H1254" s="3"/>
    </row>
    <row r="1255" spans="1:8" x14ac:dyDescent="0.25">
      <c r="A1255" s="3"/>
      <c r="B1255" s="63"/>
      <c r="C1255" s="64"/>
      <c r="D1255" s="64"/>
      <c r="E1255" s="51"/>
      <c r="F1255" s="51"/>
      <c r="G1255" s="65"/>
      <c r="H1255" s="3"/>
    </row>
    <row r="1256" spans="1:8" x14ac:dyDescent="0.25">
      <c r="A1256" s="3"/>
      <c r="B1256" s="63"/>
      <c r="C1256" s="64"/>
      <c r="D1256" s="64"/>
      <c r="E1256" s="51"/>
      <c r="F1256" s="51"/>
      <c r="G1256" s="65"/>
      <c r="H1256" s="3"/>
    </row>
    <row r="1257" spans="1:8" x14ac:dyDescent="0.25">
      <c r="A1257" s="3"/>
      <c r="B1257" s="63"/>
      <c r="C1257" s="64"/>
      <c r="D1257" s="64"/>
      <c r="E1257" s="51"/>
      <c r="F1257" s="51"/>
      <c r="G1257" s="65"/>
      <c r="H1257" s="3"/>
    </row>
    <row r="1258" spans="1:8" x14ac:dyDescent="0.25">
      <c r="A1258" s="3"/>
      <c r="B1258" s="63"/>
      <c r="C1258" s="64"/>
      <c r="D1258" s="64"/>
      <c r="E1258" s="51"/>
      <c r="F1258" s="51"/>
      <c r="G1258" s="65"/>
      <c r="H1258" s="3"/>
    </row>
    <row r="1259" spans="1:8" x14ac:dyDescent="0.25">
      <c r="A1259" s="3"/>
      <c r="B1259" s="63"/>
      <c r="C1259" s="64"/>
      <c r="D1259" s="64"/>
      <c r="E1259" s="51"/>
      <c r="F1259" s="51"/>
      <c r="G1259" s="65"/>
      <c r="H1259" s="3"/>
    </row>
    <row r="1260" spans="1:8" x14ac:dyDescent="0.25">
      <c r="A1260" s="3"/>
      <c r="B1260" s="63"/>
      <c r="C1260" s="64"/>
      <c r="D1260" s="64"/>
      <c r="E1260" s="51"/>
      <c r="F1260" s="51"/>
      <c r="G1260" s="65"/>
      <c r="H1260" s="3"/>
    </row>
    <row r="1261" spans="1:8" x14ac:dyDescent="0.25">
      <c r="A1261" s="3"/>
      <c r="B1261" s="63"/>
      <c r="C1261" s="64"/>
      <c r="D1261" s="64"/>
      <c r="E1261" s="51"/>
      <c r="F1261" s="51"/>
      <c r="G1261" s="65"/>
      <c r="H1261" s="3"/>
    </row>
    <row r="1262" spans="1:8" x14ac:dyDescent="0.25">
      <c r="A1262" s="3"/>
      <c r="B1262" s="63"/>
      <c r="C1262" s="64"/>
      <c r="D1262" s="64"/>
      <c r="E1262" s="51"/>
      <c r="F1262" s="51"/>
      <c r="G1262" s="65"/>
      <c r="H1262" s="3"/>
    </row>
    <row r="1263" spans="1:8" x14ac:dyDescent="0.25">
      <c r="A1263" s="3"/>
      <c r="B1263" s="63"/>
      <c r="C1263" s="64"/>
      <c r="D1263" s="64"/>
      <c r="E1263" s="51"/>
      <c r="F1263" s="51"/>
      <c r="G1263" s="65"/>
      <c r="H1263" s="3"/>
    </row>
    <row r="1264" spans="1:8" x14ac:dyDescent="0.25">
      <c r="A1264" s="3"/>
      <c r="B1264" s="63"/>
      <c r="C1264" s="64"/>
      <c r="D1264" s="64"/>
      <c r="E1264" s="51"/>
      <c r="F1264" s="51"/>
      <c r="G1264" s="65"/>
      <c r="H1264" s="3"/>
    </row>
    <row r="1265" spans="1:8" x14ac:dyDescent="0.25">
      <c r="A1265" s="3"/>
      <c r="B1265" s="63"/>
      <c r="C1265" s="64"/>
      <c r="D1265" s="64"/>
      <c r="E1265" s="51"/>
      <c r="F1265" s="51"/>
      <c r="G1265" s="65"/>
      <c r="H1265" s="3"/>
    </row>
    <row r="1266" spans="1:8" x14ac:dyDescent="0.25">
      <c r="A1266" s="3"/>
      <c r="B1266" s="63"/>
      <c r="C1266" s="64"/>
      <c r="D1266" s="64"/>
      <c r="E1266" s="51"/>
      <c r="F1266" s="51"/>
      <c r="G1266" s="65"/>
      <c r="H1266" s="3"/>
    </row>
    <row r="1267" spans="1:8" x14ac:dyDescent="0.25">
      <c r="A1267" s="3"/>
      <c r="B1267" s="63"/>
      <c r="C1267" s="64"/>
      <c r="D1267" s="64"/>
      <c r="E1267" s="51"/>
      <c r="F1267" s="51"/>
      <c r="G1267" s="65"/>
      <c r="H1267" s="3"/>
    </row>
    <row r="1268" spans="1:8" x14ac:dyDescent="0.25">
      <c r="A1268" s="3"/>
      <c r="B1268" s="63"/>
      <c r="C1268" s="64"/>
      <c r="D1268" s="64"/>
      <c r="E1268" s="51"/>
      <c r="F1268" s="51"/>
      <c r="G1268" s="65"/>
      <c r="H1268" s="3"/>
    </row>
    <row r="1269" spans="1:8" x14ac:dyDescent="0.25">
      <c r="A1269" s="3"/>
      <c r="B1269" s="63"/>
      <c r="C1269" s="64"/>
      <c r="D1269" s="64"/>
      <c r="E1269" s="51"/>
      <c r="F1269" s="51"/>
      <c r="G1269" s="65"/>
      <c r="H1269" s="3"/>
    </row>
    <row r="1270" spans="1:8" x14ac:dyDescent="0.25">
      <c r="A1270" s="3"/>
      <c r="B1270" s="63"/>
      <c r="C1270" s="64"/>
      <c r="D1270" s="64"/>
      <c r="E1270" s="51"/>
      <c r="F1270" s="51"/>
      <c r="G1270" s="65"/>
      <c r="H1270" s="3"/>
    </row>
    <row r="1271" spans="1:8" x14ac:dyDescent="0.25">
      <c r="A1271" s="3"/>
      <c r="B1271" s="63"/>
      <c r="C1271" s="64"/>
      <c r="D1271" s="64"/>
      <c r="E1271" s="51"/>
      <c r="F1271" s="51"/>
      <c r="G1271" s="65"/>
      <c r="H1271" s="3"/>
    </row>
    <row r="1272" spans="1:8" x14ac:dyDescent="0.25">
      <c r="A1272" s="3"/>
      <c r="B1272" s="63"/>
      <c r="C1272" s="64"/>
      <c r="D1272" s="64"/>
      <c r="E1272" s="51"/>
      <c r="F1272" s="51"/>
      <c r="G1272" s="65"/>
      <c r="H1272" s="3"/>
    </row>
    <row r="1273" spans="1:8" x14ac:dyDescent="0.25">
      <c r="A1273" s="3"/>
      <c r="B1273" s="63"/>
      <c r="C1273" s="64"/>
      <c r="D1273" s="64"/>
      <c r="E1273" s="51"/>
      <c r="F1273" s="51"/>
      <c r="G1273" s="65"/>
      <c r="H1273" s="3"/>
    </row>
    <row r="1274" spans="1:8" x14ac:dyDescent="0.25">
      <c r="A1274" s="3"/>
      <c r="B1274" s="63"/>
      <c r="C1274" s="64"/>
      <c r="D1274" s="64"/>
      <c r="E1274" s="51"/>
      <c r="F1274" s="51"/>
      <c r="G1274" s="65"/>
      <c r="H1274" s="3"/>
    </row>
    <row r="1275" spans="1:8" x14ac:dyDescent="0.25">
      <c r="A1275" s="3"/>
      <c r="B1275" s="63"/>
      <c r="C1275" s="64"/>
      <c r="D1275" s="64"/>
      <c r="E1275" s="51"/>
      <c r="F1275" s="51"/>
      <c r="G1275" s="65"/>
      <c r="H1275" s="3"/>
    </row>
    <row r="1276" spans="1:8" x14ac:dyDescent="0.25">
      <c r="A1276" s="3"/>
      <c r="B1276" s="63"/>
      <c r="C1276" s="64"/>
      <c r="D1276" s="64"/>
      <c r="E1276" s="51"/>
      <c r="F1276" s="51"/>
      <c r="G1276" s="65"/>
      <c r="H1276" s="3"/>
    </row>
    <row r="1277" spans="1:8" x14ac:dyDescent="0.25">
      <c r="A1277" s="3"/>
      <c r="B1277" s="63"/>
      <c r="C1277" s="64"/>
      <c r="D1277" s="64"/>
      <c r="E1277" s="51"/>
      <c r="F1277" s="51"/>
      <c r="G1277" s="65"/>
      <c r="H1277" s="3"/>
    </row>
    <row r="1278" spans="1:8" x14ac:dyDescent="0.25">
      <c r="A1278" s="3"/>
      <c r="B1278" s="63"/>
      <c r="C1278" s="64"/>
      <c r="D1278" s="64"/>
      <c r="E1278" s="51"/>
      <c r="F1278" s="51"/>
      <c r="G1278" s="65"/>
      <c r="H1278" s="3"/>
    </row>
    <row r="1279" spans="1:8" x14ac:dyDescent="0.25">
      <c r="A1279" s="3"/>
      <c r="B1279" s="63"/>
      <c r="C1279" s="64"/>
      <c r="D1279" s="64"/>
      <c r="E1279" s="51"/>
      <c r="F1279" s="51"/>
      <c r="G1279" s="65"/>
      <c r="H1279" s="3"/>
    </row>
    <row r="1280" spans="1:8" x14ac:dyDescent="0.25">
      <c r="A1280" s="3"/>
      <c r="B1280" s="63"/>
      <c r="C1280" s="64"/>
      <c r="D1280" s="64"/>
      <c r="E1280" s="51"/>
      <c r="F1280" s="51"/>
      <c r="G1280" s="65"/>
      <c r="H1280" s="3"/>
    </row>
    <row r="1281" spans="1:8" x14ac:dyDescent="0.25">
      <c r="A1281" s="3"/>
      <c r="B1281" s="63"/>
      <c r="C1281" s="64"/>
      <c r="D1281" s="64"/>
      <c r="E1281" s="51"/>
      <c r="F1281" s="51"/>
      <c r="G1281" s="65"/>
      <c r="H1281" s="3"/>
    </row>
    <row r="1282" spans="1:8" x14ac:dyDescent="0.25">
      <c r="A1282" s="3"/>
      <c r="B1282" s="63"/>
      <c r="C1282" s="64"/>
      <c r="D1282" s="64"/>
      <c r="E1282" s="51"/>
      <c r="F1282" s="51"/>
      <c r="G1282" s="65"/>
      <c r="H1282" s="3"/>
    </row>
    <row r="1283" spans="1:8" x14ac:dyDescent="0.25">
      <c r="A1283" s="3"/>
      <c r="B1283" s="63"/>
      <c r="C1283" s="64"/>
      <c r="D1283" s="64"/>
      <c r="E1283" s="51"/>
      <c r="F1283" s="51"/>
      <c r="G1283" s="65"/>
      <c r="H1283" s="3"/>
    </row>
    <row r="1284" spans="1:8" x14ac:dyDescent="0.25">
      <c r="A1284" s="3"/>
      <c r="B1284" s="63"/>
      <c r="C1284" s="64"/>
      <c r="D1284" s="64"/>
      <c r="E1284" s="51"/>
      <c r="F1284" s="51"/>
      <c r="G1284" s="65"/>
      <c r="H1284" s="3"/>
    </row>
    <row r="1285" spans="1:8" x14ac:dyDescent="0.25">
      <c r="A1285" s="3"/>
      <c r="B1285" s="63"/>
      <c r="C1285" s="64"/>
      <c r="D1285" s="64"/>
      <c r="E1285" s="51"/>
      <c r="F1285" s="51"/>
      <c r="G1285" s="65"/>
      <c r="H1285" s="3"/>
    </row>
    <row r="1286" spans="1:8" x14ac:dyDescent="0.25">
      <c r="A1286" s="3"/>
      <c r="B1286" s="63"/>
      <c r="C1286" s="64"/>
      <c r="D1286" s="64"/>
      <c r="E1286" s="51"/>
      <c r="F1286" s="51"/>
      <c r="G1286" s="65"/>
      <c r="H1286" s="3"/>
    </row>
    <row r="1287" spans="1:8" x14ac:dyDescent="0.25">
      <c r="A1287" s="3"/>
      <c r="B1287" s="63"/>
      <c r="C1287" s="64"/>
      <c r="D1287" s="64"/>
      <c r="E1287" s="51"/>
      <c r="F1287" s="51"/>
      <c r="G1287" s="65"/>
      <c r="H1287" s="3"/>
    </row>
    <row r="1288" spans="1:8" x14ac:dyDescent="0.25">
      <c r="A1288" s="3"/>
      <c r="B1288" s="63"/>
      <c r="C1288" s="64"/>
      <c r="D1288" s="64"/>
      <c r="E1288" s="51"/>
      <c r="F1288" s="51"/>
      <c r="G1288" s="65"/>
      <c r="H1288" s="3"/>
    </row>
    <row r="1289" spans="1:8" x14ac:dyDescent="0.25">
      <c r="A1289" s="3"/>
      <c r="B1289" s="63"/>
      <c r="C1289" s="64"/>
      <c r="D1289" s="64"/>
      <c r="E1289" s="51"/>
      <c r="F1289" s="51"/>
      <c r="G1289" s="65"/>
      <c r="H1289" s="3"/>
    </row>
    <row r="1290" spans="1:8" x14ac:dyDescent="0.25">
      <c r="A1290" s="3"/>
      <c r="B1290" s="63"/>
      <c r="C1290" s="64"/>
      <c r="D1290" s="64"/>
      <c r="E1290" s="51"/>
      <c r="F1290" s="51"/>
      <c r="G1290" s="65"/>
      <c r="H1290" s="3"/>
    </row>
    <row r="1291" spans="1:8" x14ac:dyDescent="0.25">
      <c r="A1291" s="3"/>
      <c r="B1291" s="63"/>
      <c r="C1291" s="64"/>
      <c r="D1291" s="64"/>
      <c r="E1291" s="51"/>
      <c r="F1291" s="51"/>
      <c r="G1291" s="65"/>
      <c r="H1291" s="3"/>
    </row>
    <row r="1292" spans="1:8" x14ac:dyDescent="0.25">
      <c r="A1292" s="3"/>
      <c r="B1292" s="63"/>
      <c r="C1292" s="64"/>
      <c r="D1292" s="64"/>
      <c r="E1292" s="51"/>
      <c r="F1292" s="51"/>
      <c r="G1292" s="65"/>
      <c r="H1292" s="3"/>
    </row>
    <row r="1293" spans="1:8" x14ac:dyDescent="0.25">
      <c r="A1293" s="3"/>
      <c r="B1293" s="63"/>
      <c r="C1293" s="64"/>
      <c r="D1293" s="64"/>
      <c r="E1293" s="51"/>
      <c r="F1293" s="51"/>
      <c r="G1293" s="65"/>
      <c r="H1293" s="3"/>
    </row>
    <row r="1294" spans="1:8" x14ac:dyDescent="0.25">
      <c r="A1294" s="3"/>
      <c r="B1294" s="63"/>
      <c r="C1294" s="64"/>
      <c r="D1294" s="64"/>
      <c r="E1294" s="51"/>
      <c r="F1294" s="51"/>
      <c r="G1294" s="65"/>
      <c r="H1294" s="3"/>
    </row>
    <row r="1295" spans="1:8" x14ac:dyDescent="0.25">
      <c r="A1295" s="3"/>
      <c r="B1295" s="63"/>
      <c r="C1295" s="64"/>
      <c r="D1295" s="64"/>
      <c r="E1295" s="51"/>
      <c r="F1295" s="51"/>
      <c r="G1295" s="65"/>
      <c r="H1295" s="3"/>
    </row>
    <row r="1296" spans="1:8" x14ac:dyDescent="0.25">
      <c r="A1296" s="3"/>
      <c r="B1296" s="63"/>
      <c r="C1296" s="64"/>
      <c r="D1296" s="64"/>
      <c r="E1296" s="51"/>
      <c r="F1296" s="51"/>
      <c r="G1296" s="65"/>
      <c r="H1296" s="3"/>
    </row>
    <row r="1297" spans="1:8" x14ac:dyDescent="0.25">
      <c r="A1297" s="3"/>
      <c r="B1297" s="63"/>
      <c r="C1297" s="64"/>
      <c r="D1297" s="64"/>
      <c r="E1297" s="51"/>
      <c r="F1297" s="51"/>
      <c r="G1297" s="65"/>
      <c r="H1297" s="3"/>
    </row>
    <row r="1298" spans="1:8" x14ac:dyDescent="0.25">
      <c r="A1298" s="3"/>
      <c r="B1298" s="63"/>
      <c r="C1298" s="64"/>
      <c r="D1298" s="64"/>
      <c r="E1298" s="51"/>
      <c r="F1298" s="51"/>
      <c r="G1298" s="65"/>
      <c r="H1298" s="3"/>
    </row>
    <row r="1299" spans="1:8" x14ac:dyDescent="0.25">
      <c r="A1299" s="3"/>
      <c r="B1299" s="63"/>
      <c r="C1299" s="64"/>
      <c r="D1299" s="64"/>
      <c r="E1299" s="51"/>
      <c r="F1299" s="51"/>
      <c r="G1299" s="65"/>
      <c r="H1299" s="3"/>
    </row>
    <row r="1300" spans="1:8" x14ac:dyDescent="0.25">
      <c r="A1300" s="3"/>
      <c r="B1300" s="63"/>
      <c r="C1300" s="64"/>
      <c r="D1300" s="64"/>
      <c r="E1300" s="51"/>
      <c r="F1300" s="51"/>
      <c r="G1300" s="65"/>
      <c r="H1300" s="3"/>
    </row>
    <row r="1301" spans="1:8" x14ac:dyDescent="0.25">
      <c r="A1301" s="3"/>
      <c r="B1301" s="63"/>
      <c r="C1301" s="64"/>
      <c r="D1301" s="64"/>
      <c r="E1301" s="51"/>
      <c r="F1301" s="51"/>
      <c r="G1301" s="65"/>
      <c r="H1301" s="3"/>
    </row>
    <row r="1302" spans="1:8" x14ac:dyDescent="0.25">
      <c r="A1302" s="3"/>
      <c r="B1302" s="63"/>
      <c r="C1302" s="64"/>
      <c r="D1302" s="64"/>
      <c r="E1302" s="51"/>
      <c r="F1302" s="51"/>
      <c r="G1302" s="65"/>
      <c r="H1302" s="3"/>
    </row>
    <row r="1303" spans="1:8" x14ac:dyDescent="0.25">
      <c r="A1303" s="3"/>
      <c r="B1303" s="63"/>
      <c r="C1303" s="64"/>
      <c r="D1303" s="64"/>
      <c r="E1303" s="51"/>
      <c r="F1303" s="51"/>
      <c r="G1303" s="65"/>
      <c r="H1303" s="3"/>
    </row>
    <row r="1304" spans="1:8" x14ac:dyDescent="0.25">
      <c r="A1304" s="3"/>
      <c r="B1304" s="63"/>
      <c r="C1304" s="64"/>
      <c r="D1304" s="64"/>
      <c r="E1304" s="51"/>
      <c r="F1304" s="51"/>
      <c r="G1304" s="65"/>
      <c r="H1304" s="3"/>
    </row>
    <row r="1305" spans="1:8" x14ac:dyDescent="0.25">
      <c r="A1305" s="3"/>
      <c r="B1305" s="63"/>
      <c r="C1305" s="64"/>
      <c r="D1305" s="64"/>
      <c r="E1305" s="51"/>
      <c r="F1305" s="51"/>
      <c r="G1305" s="65"/>
      <c r="H1305" s="3"/>
    </row>
    <row r="1306" spans="1:8" x14ac:dyDescent="0.25">
      <c r="A1306" s="3"/>
      <c r="B1306" s="63"/>
      <c r="C1306" s="64"/>
      <c r="D1306" s="64"/>
      <c r="E1306" s="51"/>
      <c r="F1306" s="51"/>
      <c r="G1306" s="65"/>
      <c r="H1306" s="3"/>
    </row>
    <row r="1307" spans="1:8" x14ac:dyDescent="0.25">
      <c r="A1307" s="3"/>
      <c r="B1307" s="63"/>
      <c r="C1307" s="64"/>
      <c r="D1307" s="64"/>
      <c r="E1307" s="51"/>
      <c r="F1307" s="51"/>
      <c r="G1307" s="65"/>
      <c r="H1307" s="3"/>
    </row>
    <row r="1308" spans="1:8" x14ac:dyDescent="0.25">
      <c r="A1308" s="3"/>
      <c r="B1308" s="63"/>
      <c r="C1308" s="64"/>
      <c r="D1308" s="64"/>
      <c r="E1308" s="51"/>
      <c r="F1308" s="51"/>
      <c r="G1308" s="65"/>
      <c r="H1308" s="3"/>
    </row>
    <row r="1309" spans="1:8" x14ac:dyDescent="0.25">
      <c r="A1309" s="3"/>
      <c r="B1309" s="63"/>
      <c r="C1309" s="64"/>
      <c r="D1309" s="64"/>
      <c r="E1309" s="51"/>
      <c r="F1309" s="51"/>
      <c r="G1309" s="65"/>
      <c r="H1309" s="3"/>
    </row>
    <row r="1310" spans="1:8" x14ac:dyDescent="0.25">
      <c r="A1310" s="3"/>
      <c r="B1310" s="63"/>
      <c r="C1310" s="64"/>
      <c r="D1310" s="64"/>
      <c r="E1310" s="51"/>
      <c r="F1310" s="51"/>
      <c r="G1310" s="65"/>
      <c r="H1310" s="3"/>
    </row>
    <row r="1311" spans="1:8" x14ac:dyDescent="0.25">
      <c r="A1311" s="3"/>
      <c r="B1311" s="63"/>
      <c r="C1311" s="64"/>
      <c r="D1311" s="64"/>
      <c r="E1311" s="51"/>
      <c r="F1311" s="51"/>
      <c r="G1311" s="65"/>
      <c r="H1311" s="3"/>
    </row>
    <row r="1312" spans="1:8" x14ac:dyDescent="0.25">
      <c r="A1312" s="3"/>
      <c r="B1312" s="63"/>
      <c r="C1312" s="64"/>
      <c r="D1312" s="64"/>
      <c r="E1312" s="51"/>
      <c r="F1312" s="51"/>
      <c r="G1312" s="65"/>
      <c r="H1312" s="3"/>
    </row>
    <row r="1313" spans="1:8" x14ac:dyDescent="0.25">
      <c r="A1313" s="3"/>
      <c r="B1313" s="63"/>
      <c r="C1313" s="64"/>
      <c r="D1313" s="64"/>
      <c r="E1313" s="51"/>
      <c r="F1313" s="51"/>
      <c r="G1313" s="65"/>
      <c r="H1313" s="3"/>
    </row>
    <row r="1314" spans="1:8" x14ac:dyDescent="0.25">
      <c r="A1314" s="3"/>
      <c r="B1314" s="63"/>
      <c r="C1314" s="64"/>
      <c r="D1314" s="64"/>
      <c r="E1314" s="51"/>
      <c r="F1314" s="51"/>
      <c r="G1314" s="65"/>
      <c r="H1314" s="3"/>
    </row>
    <row r="1315" spans="1:8" x14ac:dyDescent="0.25">
      <c r="A1315" s="3"/>
      <c r="B1315" s="63"/>
      <c r="C1315" s="64"/>
      <c r="D1315" s="64"/>
      <c r="E1315" s="51"/>
      <c r="F1315" s="51"/>
      <c r="G1315" s="65"/>
      <c r="H1315" s="3"/>
    </row>
    <row r="1316" spans="1:8" x14ac:dyDescent="0.25">
      <c r="A1316" s="3"/>
      <c r="B1316" s="63"/>
      <c r="C1316" s="64"/>
      <c r="D1316" s="64"/>
      <c r="E1316" s="51"/>
      <c r="F1316" s="51"/>
      <c r="G1316" s="65"/>
      <c r="H1316" s="3"/>
    </row>
    <row r="1317" spans="1:8" x14ac:dyDescent="0.25">
      <c r="A1317" s="3"/>
      <c r="B1317" s="63"/>
      <c r="C1317" s="64"/>
      <c r="D1317" s="64"/>
      <c r="E1317" s="51"/>
      <c r="F1317" s="51"/>
      <c r="G1317" s="65"/>
      <c r="H1317" s="3"/>
    </row>
    <row r="1318" spans="1:8" x14ac:dyDescent="0.25">
      <c r="A1318" s="3"/>
      <c r="B1318" s="63"/>
      <c r="C1318" s="64"/>
      <c r="D1318" s="64"/>
      <c r="E1318" s="51"/>
      <c r="F1318" s="51"/>
      <c r="G1318" s="65"/>
      <c r="H1318" s="3"/>
    </row>
    <row r="1319" spans="1:8" x14ac:dyDescent="0.25">
      <c r="A1319" s="3"/>
      <c r="B1319" s="63"/>
      <c r="C1319" s="64"/>
      <c r="D1319" s="64"/>
      <c r="E1319" s="51"/>
      <c r="F1319" s="51"/>
      <c r="G1319" s="65"/>
      <c r="H1319" s="3"/>
    </row>
    <row r="1320" spans="1:8" x14ac:dyDescent="0.25">
      <c r="A1320" s="3"/>
      <c r="B1320" s="63"/>
      <c r="C1320" s="64"/>
      <c r="D1320" s="64"/>
      <c r="E1320" s="51"/>
      <c r="F1320" s="51"/>
      <c r="G1320" s="65"/>
      <c r="H1320" s="3"/>
    </row>
    <row r="1321" spans="1:8" x14ac:dyDescent="0.25">
      <c r="A1321" s="3"/>
      <c r="B1321" s="63"/>
      <c r="C1321" s="64"/>
      <c r="D1321" s="64"/>
      <c r="E1321" s="51"/>
      <c r="F1321" s="51"/>
      <c r="G1321" s="65"/>
      <c r="H1321" s="3"/>
    </row>
    <row r="1322" spans="1:8" x14ac:dyDescent="0.25">
      <c r="A1322" s="3"/>
      <c r="B1322" s="63"/>
      <c r="C1322" s="64"/>
      <c r="D1322" s="64"/>
      <c r="E1322" s="51"/>
      <c r="F1322" s="51"/>
      <c r="G1322" s="65"/>
      <c r="H1322" s="3"/>
    </row>
    <row r="1323" spans="1:8" x14ac:dyDescent="0.25">
      <c r="A1323" s="3"/>
      <c r="B1323" s="63"/>
      <c r="C1323" s="64"/>
      <c r="D1323" s="64"/>
      <c r="E1323" s="51"/>
      <c r="F1323" s="51"/>
      <c r="G1323" s="65"/>
      <c r="H1323" s="3"/>
    </row>
    <row r="1324" spans="1:8" x14ac:dyDescent="0.25">
      <c r="A1324" s="3"/>
      <c r="B1324" s="63"/>
      <c r="C1324" s="64"/>
      <c r="D1324" s="64"/>
      <c r="E1324" s="51"/>
      <c r="F1324" s="51"/>
      <c r="G1324" s="65"/>
      <c r="H1324" s="3"/>
    </row>
    <row r="1325" spans="1:8" x14ac:dyDescent="0.25">
      <c r="A1325" s="3"/>
      <c r="B1325" s="63"/>
      <c r="C1325" s="64"/>
      <c r="D1325" s="64"/>
      <c r="E1325" s="51"/>
      <c r="F1325" s="51"/>
      <c r="G1325" s="65"/>
      <c r="H1325" s="3"/>
    </row>
    <row r="1326" spans="1:8" x14ac:dyDescent="0.25">
      <c r="A1326" s="3"/>
      <c r="B1326" s="63"/>
      <c r="C1326" s="64"/>
      <c r="D1326" s="64"/>
      <c r="E1326" s="51"/>
      <c r="F1326" s="51"/>
      <c r="G1326" s="65"/>
      <c r="H1326" s="3"/>
    </row>
    <row r="1327" spans="1:8" x14ac:dyDescent="0.25">
      <c r="A1327" s="3"/>
      <c r="B1327" s="63"/>
      <c r="C1327" s="64"/>
      <c r="D1327" s="64"/>
      <c r="E1327" s="51"/>
      <c r="F1327" s="51"/>
      <c r="G1327" s="65"/>
      <c r="H1327" s="3"/>
    </row>
    <row r="1328" spans="1:8" x14ac:dyDescent="0.25">
      <c r="A1328" s="3"/>
      <c r="B1328" s="63"/>
      <c r="C1328" s="64"/>
      <c r="D1328" s="64"/>
      <c r="E1328" s="51"/>
      <c r="F1328" s="51"/>
      <c r="G1328" s="65"/>
      <c r="H1328" s="3"/>
    </row>
    <row r="1329" spans="1:8" x14ac:dyDescent="0.25">
      <c r="A1329" s="3"/>
      <c r="B1329" s="63"/>
      <c r="C1329" s="64"/>
      <c r="D1329" s="64"/>
      <c r="E1329" s="51"/>
      <c r="F1329" s="51"/>
      <c r="G1329" s="65"/>
      <c r="H1329" s="3"/>
    </row>
    <row r="1330" spans="1:8" x14ac:dyDescent="0.25">
      <c r="A1330" s="3"/>
      <c r="B1330" s="63"/>
      <c r="C1330" s="64"/>
      <c r="D1330" s="64"/>
      <c r="E1330" s="51"/>
      <c r="F1330" s="51"/>
      <c r="G1330" s="65"/>
      <c r="H1330" s="3"/>
    </row>
    <row r="1331" spans="1:8" x14ac:dyDescent="0.25">
      <c r="A1331" s="3"/>
      <c r="B1331" s="63"/>
      <c r="C1331" s="64"/>
      <c r="D1331" s="64"/>
      <c r="E1331" s="51"/>
      <c r="F1331" s="51"/>
      <c r="G1331" s="65"/>
      <c r="H1331" s="3"/>
    </row>
    <row r="1332" spans="1:8" x14ac:dyDescent="0.25">
      <c r="A1332" s="3"/>
      <c r="B1332" s="63"/>
      <c r="C1332" s="64"/>
      <c r="D1332" s="64"/>
      <c r="E1332" s="51"/>
      <c r="F1332" s="51"/>
      <c r="G1332" s="65"/>
      <c r="H1332" s="3"/>
    </row>
    <row r="1333" spans="1:8" x14ac:dyDescent="0.25">
      <c r="A1333" s="3"/>
      <c r="B1333" s="63"/>
      <c r="C1333" s="64"/>
      <c r="D1333" s="64"/>
      <c r="E1333" s="51"/>
      <c r="F1333" s="51"/>
      <c r="G1333" s="65"/>
      <c r="H1333" s="3"/>
    </row>
    <row r="1334" spans="1:8" x14ac:dyDescent="0.25">
      <c r="A1334" s="3"/>
      <c r="B1334" s="63"/>
      <c r="C1334" s="64"/>
      <c r="D1334" s="64"/>
      <c r="E1334" s="51"/>
      <c r="F1334" s="51"/>
      <c r="G1334" s="65"/>
      <c r="H1334" s="3"/>
    </row>
    <row r="1335" spans="1:8" x14ac:dyDescent="0.25">
      <c r="A1335" s="3"/>
      <c r="B1335" s="63"/>
      <c r="C1335" s="64"/>
      <c r="D1335" s="64"/>
      <c r="E1335" s="51"/>
      <c r="F1335" s="51"/>
      <c r="G1335" s="65"/>
      <c r="H1335" s="3"/>
    </row>
    <row r="1336" spans="1:8" x14ac:dyDescent="0.25">
      <c r="A1336" s="3"/>
      <c r="B1336" s="63"/>
      <c r="C1336" s="64"/>
      <c r="D1336" s="64"/>
      <c r="E1336" s="51"/>
      <c r="F1336" s="51"/>
      <c r="G1336" s="65"/>
      <c r="H1336" s="3"/>
    </row>
    <row r="1337" spans="1:8" x14ac:dyDescent="0.25">
      <c r="A1337" s="3"/>
      <c r="B1337" s="63"/>
      <c r="C1337" s="64"/>
      <c r="D1337" s="64"/>
      <c r="E1337" s="51"/>
      <c r="F1337" s="51"/>
      <c r="G1337" s="65"/>
      <c r="H1337" s="3"/>
    </row>
    <row r="1338" spans="1:8" x14ac:dyDescent="0.25">
      <c r="A1338" s="3"/>
      <c r="B1338" s="63"/>
      <c r="C1338" s="64"/>
      <c r="D1338" s="64"/>
      <c r="E1338" s="51"/>
      <c r="F1338" s="51"/>
      <c r="G1338" s="65"/>
      <c r="H1338" s="3"/>
    </row>
    <row r="1339" spans="1:8" x14ac:dyDescent="0.25">
      <c r="A1339" s="3"/>
      <c r="B1339" s="63"/>
      <c r="C1339" s="64"/>
      <c r="D1339" s="64"/>
      <c r="E1339" s="51"/>
      <c r="F1339" s="51"/>
      <c r="G1339" s="65"/>
      <c r="H1339" s="3"/>
    </row>
    <row r="1340" spans="1:8" x14ac:dyDescent="0.25">
      <c r="A1340" s="3"/>
      <c r="B1340" s="63"/>
      <c r="C1340" s="64"/>
      <c r="D1340" s="64"/>
      <c r="E1340" s="51"/>
      <c r="F1340" s="51"/>
      <c r="G1340" s="65"/>
      <c r="H1340" s="3"/>
    </row>
    <row r="1341" spans="1:8" x14ac:dyDescent="0.25">
      <c r="A1341" s="3"/>
      <c r="B1341" s="63"/>
      <c r="C1341" s="64"/>
      <c r="D1341" s="64"/>
      <c r="E1341" s="51"/>
      <c r="F1341" s="51"/>
      <c r="G1341" s="65"/>
      <c r="H1341" s="3"/>
    </row>
    <row r="1342" spans="1:8" x14ac:dyDescent="0.25">
      <c r="A1342" s="3"/>
      <c r="B1342" s="63"/>
      <c r="C1342" s="64"/>
      <c r="D1342" s="64"/>
      <c r="E1342" s="51"/>
      <c r="F1342" s="51"/>
      <c r="G1342" s="65"/>
      <c r="H1342" s="3"/>
    </row>
    <row r="1343" spans="1:8" x14ac:dyDescent="0.25">
      <c r="A1343" s="3"/>
      <c r="B1343" s="63"/>
      <c r="C1343" s="64"/>
      <c r="D1343" s="64"/>
      <c r="E1343" s="51"/>
      <c r="F1343" s="51"/>
      <c r="G1343" s="65"/>
      <c r="H1343" s="3"/>
    </row>
    <row r="1344" spans="1:8" x14ac:dyDescent="0.25">
      <c r="A1344" s="3"/>
      <c r="B1344" s="63"/>
      <c r="C1344" s="64"/>
      <c r="D1344" s="64"/>
      <c r="E1344" s="51"/>
      <c r="F1344" s="51"/>
      <c r="G1344" s="65"/>
      <c r="H1344" s="3"/>
    </row>
    <row r="1345" spans="1:8" x14ac:dyDescent="0.25">
      <c r="A1345" s="3"/>
      <c r="B1345" s="63"/>
      <c r="C1345" s="64"/>
      <c r="D1345" s="64"/>
      <c r="E1345" s="51"/>
      <c r="F1345" s="51"/>
      <c r="G1345" s="65"/>
      <c r="H1345" s="3"/>
    </row>
    <row r="1346" spans="1:8" x14ac:dyDescent="0.25">
      <c r="A1346" s="3"/>
      <c r="B1346" s="63"/>
      <c r="C1346" s="64"/>
      <c r="D1346" s="64"/>
      <c r="E1346" s="51"/>
      <c r="F1346" s="51"/>
      <c r="G1346" s="65"/>
      <c r="H1346" s="3"/>
    </row>
    <row r="1347" spans="1:8" x14ac:dyDescent="0.25">
      <c r="A1347" s="3"/>
      <c r="B1347" s="63"/>
      <c r="C1347" s="64"/>
      <c r="D1347" s="64"/>
      <c r="E1347" s="51"/>
      <c r="F1347" s="51"/>
      <c r="G1347" s="65"/>
      <c r="H1347" s="3"/>
    </row>
    <row r="1348" spans="1:8" x14ac:dyDescent="0.25">
      <c r="A1348" s="3"/>
      <c r="B1348" s="63"/>
      <c r="C1348" s="64"/>
      <c r="D1348" s="64"/>
      <c r="E1348" s="51"/>
      <c r="F1348" s="51"/>
      <c r="G1348" s="65"/>
      <c r="H1348" s="3"/>
    </row>
    <row r="1349" spans="1:8" x14ac:dyDescent="0.25">
      <c r="A1349" s="3"/>
      <c r="B1349" s="63"/>
      <c r="C1349" s="64"/>
      <c r="D1349" s="64"/>
      <c r="E1349" s="51"/>
      <c r="F1349" s="51"/>
      <c r="G1349" s="65"/>
      <c r="H1349" s="3"/>
    </row>
    <row r="1350" spans="1:8" x14ac:dyDescent="0.25">
      <c r="A1350" s="3"/>
      <c r="B1350" s="63"/>
      <c r="C1350" s="64"/>
      <c r="D1350" s="64"/>
      <c r="E1350" s="51"/>
      <c r="F1350" s="51"/>
      <c r="G1350" s="65"/>
      <c r="H1350" s="3"/>
    </row>
    <row r="1351" spans="1:8" x14ac:dyDescent="0.25">
      <c r="A1351" s="3"/>
      <c r="B1351" s="63"/>
      <c r="C1351" s="64"/>
      <c r="D1351" s="64"/>
      <c r="E1351" s="51"/>
      <c r="F1351" s="51"/>
      <c r="G1351" s="65"/>
      <c r="H1351" s="3"/>
    </row>
    <row r="1352" spans="1:8" x14ac:dyDescent="0.25">
      <c r="A1352" s="3"/>
      <c r="B1352" s="63"/>
      <c r="C1352" s="64"/>
      <c r="D1352" s="64"/>
      <c r="E1352" s="51"/>
      <c r="F1352" s="51"/>
      <c r="G1352" s="65"/>
      <c r="H1352" s="3"/>
    </row>
    <row r="1353" spans="1:8" x14ac:dyDescent="0.25">
      <c r="A1353" s="3"/>
      <c r="B1353" s="63"/>
      <c r="C1353" s="64"/>
      <c r="D1353" s="64"/>
      <c r="E1353" s="51"/>
      <c r="F1353" s="51"/>
      <c r="G1353" s="65"/>
      <c r="H1353" s="3"/>
    </row>
    <row r="1354" spans="1:8" x14ac:dyDescent="0.25">
      <c r="A1354" s="3"/>
      <c r="B1354" s="63"/>
      <c r="C1354" s="64"/>
      <c r="D1354" s="64"/>
      <c r="E1354" s="51"/>
      <c r="F1354" s="51"/>
      <c r="G1354" s="65"/>
      <c r="H1354" s="3"/>
    </row>
    <row r="1355" spans="1:8" x14ac:dyDescent="0.25">
      <c r="A1355" s="3"/>
      <c r="B1355" s="63"/>
      <c r="C1355" s="64"/>
      <c r="D1355" s="64"/>
      <c r="E1355" s="51"/>
      <c r="F1355" s="51"/>
      <c r="G1355" s="65"/>
      <c r="H1355" s="3"/>
    </row>
    <row r="1356" spans="1:8" x14ac:dyDescent="0.25">
      <c r="A1356" s="3"/>
      <c r="B1356" s="63"/>
      <c r="C1356" s="64"/>
      <c r="D1356" s="64"/>
      <c r="E1356" s="51"/>
      <c r="F1356" s="51"/>
      <c r="G1356" s="65"/>
      <c r="H1356" s="3"/>
    </row>
    <row r="1357" spans="1:8" x14ac:dyDescent="0.25">
      <c r="A1357" s="3"/>
      <c r="B1357" s="63"/>
      <c r="C1357" s="64"/>
      <c r="D1357" s="64"/>
      <c r="E1357" s="51"/>
      <c r="F1357" s="51"/>
      <c r="G1357" s="65"/>
      <c r="H1357" s="3"/>
    </row>
    <row r="1358" spans="1:8" x14ac:dyDescent="0.25">
      <c r="A1358" s="3"/>
      <c r="B1358" s="63"/>
      <c r="C1358" s="64"/>
      <c r="D1358" s="64"/>
      <c r="E1358" s="51"/>
      <c r="F1358" s="51"/>
      <c r="G1358" s="65"/>
      <c r="H1358" s="3"/>
    </row>
    <row r="1359" spans="1:8" x14ac:dyDescent="0.25">
      <c r="A1359" s="3"/>
      <c r="B1359" s="63"/>
      <c r="C1359" s="64"/>
      <c r="D1359" s="64"/>
      <c r="E1359" s="51"/>
      <c r="F1359" s="51"/>
      <c r="G1359" s="65"/>
      <c r="H1359" s="3"/>
    </row>
    <row r="1360" spans="1:8" x14ac:dyDescent="0.25">
      <c r="A1360" s="3"/>
      <c r="B1360" s="63"/>
      <c r="C1360" s="64"/>
      <c r="D1360" s="64"/>
      <c r="E1360" s="51"/>
      <c r="F1360" s="51"/>
      <c r="G1360" s="65"/>
      <c r="H1360" s="3"/>
    </row>
    <row r="1361" spans="1:8" x14ac:dyDescent="0.25">
      <c r="A1361" s="3"/>
      <c r="B1361" s="63"/>
      <c r="C1361" s="64"/>
      <c r="D1361" s="64"/>
      <c r="E1361" s="51"/>
      <c r="F1361" s="51"/>
      <c r="G1361" s="65"/>
      <c r="H1361" s="3"/>
    </row>
    <row r="1362" spans="1:8" x14ac:dyDescent="0.25">
      <c r="A1362" s="3"/>
      <c r="B1362" s="63"/>
      <c r="C1362" s="64"/>
      <c r="D1362" s="64"/>
      <c r="E1362" s="51"/>
      <c r="F1362" s="51"/>
      <c r="G1362" s="65"/>
      <c r="H1362" s="3"/>
    </row>
    <row r="1363" spans="1:8" x14ac:dyDescent="0.25">
      <c r="A1363" s="3"/>
      <c r="B1363" s="63"/>
      <c r="C1363" s="64"/>
      <c r="D1363" s="64"/>
      <c r="E1363" s="51"/>
      <c r="F1363" s="51"/>
      <c r="G1363" s="65"/>
      <c r="H1363" s="3"/>
    </row>
    <row r="1364" spans="1:8" x14ac:dyDescent="0.25">
      <c r="A1364" s="3"/>
      <c r="B1364" s="63"/>
      <c r="C1364" s="64"/>
      <c r="D1364" s="64"/>
      <c r="E1364" s="51"/>
      <c r="F1364" s="51"/>
      <c r="G1364" s="65"/>
      <c r="H1364" s="3"/>
    </row>
    <row r="1365" spans="1:8" x14ac:dyDescent="0.25">
      <c r="A1365" s="3"/>
      <c r="B1365" s="63"/>
      <c r="C1365" s="64"/>
      <c r="D1365" s="64"/>
      <c r="E1365" s="51"/>
      <c r="F1365" s="51"/>
      <c r="G1365" s="65"/>
      <c r="H1365" s="3"/>
    </row>
    <row r="1366" spans="1:8" x14ac:dyDescent="0.25">
      <c r="A1366" s="3"/>
      <c r="B1366" s="63"/>
      <c r="C1366" s="64"/>
      <c r="D1366" s="64"/>
      <c r="E1366" s="51"/>
      <c r="F1366" s="51"/>
      <c r="G1366" s="65"/>
      <c r="H1366" s="3"/>
    </row>
    <row r="1367" spans="1:8" x14ac:dyDescent="0.25">
      <c r="A1367" s="3"/>
      <c r="B1367" s="63"/>
      <c r="C1367" s="64"/>
      <c r="D1367" s="64"/>
      <c r="E1367" s="51"/>
      <c r="F1367" s="51"/>
      <c r="G1367" s="65"/>
      <c r="H1367" s="3"/>
    </row>
    <row r="1368" spans="1:8" x14ac:dyDescent="0.25">
      <c r="A1368" s="3"/>
      <c r="B1368" s="63"/>
      <c r="C1368" s="64"/>
      <c r="D1368" s="64"/>
      <c r="E1368" s="51"/>
      <c r="F1368" s="51"/>
      <c r="G1368" s="65"/>
      <c r="H1368" s="3"/>
    </row>
    <row r="1369" spans="1:8" x14ac:dyDescent="0.25">
      <c r="A1369" s="3"/>
      <c r="B1369" s="63"/>
      <c r="C1369" s="64"/>
      <c r="D1369" s="64"/>
      <c r="E1369" s="51"/>
      <c r="F1369" s="51"/>
      <c r="G1369" s="65"/>
      <c r="H1369" s="3"/>
    </row>
    <row r="1370" spans="1:8" x14ac:dyDescent="0.25">
      <c r="A1370" s="3"/>
      <c r="B1370" s="63"/>
      <c r="C1370" s="64"/>
      <c r="D1370" s="64"/>
      <c r="E1370" s="51"/>
      <c r="F1370" s="51"/>
      <c r="G1370" s="65"/>
      <c r="H1370" s="3"/>
    </row>
    <row r="1371" spans="1:8" x14ac:dyDescent="0.25">
      <c r="A1371" s="3"/>
      <c r="B1371" s="63"/>
      <c r="C1371" s="64"/>
      <c r="D1371" s="64"/>
      <c r="E1371" s="51"/>
      <c r="F1371" s="51"/>
      <c r="G1371" s="65"/>
      <c r="H1371" s="3"/>
    </row>
    <row r="1372" spans="1:8" x14ac:dyDescent="0.25">
      <c r="A1372" s="3"/>
      <c r="B1372" s="63"/>
      <c r="C1372" s="64"/>
      <c r="D1372" s="64"/>
      <c r="E1372" s="51"/>
      <c r="F1372" s="51"/>
      <c r="G1372" s="65"/>
      <c r="H1372" s="3"/>
    </row>
    <row r="1373" spans="1:8" x14ac:dyDescent="0.25">
      <c r="A1373" s="3"/>
      <c r="B1373" s="63"/>
      <c r="C1373" s="64"/>
      <c r="D1373" s="64"/>
      <c r="E1373" s="51"/>
      <c r="F1373" s="51"/>
      <c r="G1373" s="65"/>
      <c r="H1373" s="3"/>
    </row>
    <row r="1374" spans="1:8" x14ac:dyDescent="0.25">
      <c r="A1374" s="3"/>
      <c r="B1374" s="63"/>
      <c r="C1374" s="64"/>
      <c r="D1374" s="64"/>
      <c r="E1374" s="51"/>
      <c r="F1374" s="51"/>
      <c r="G1374" s="65"/>
      <c r="H1374" s="3"/>
    </row>
    <row r="1375" spans="1:8" x14ac:dyDescent="0.25">
      <c r="A1375" s="3"/>
      <c r="B1375" s="63"/>
      <c r="C1375" s="64"/>
      <c r="D1375" s="64"/>
      <c r="E1375" s="51"/>
      <c r="F1375" s="51"/>
      <c r="G1375" s="65"/>
      <c r="H1375" s="3"/>
    </row>
    <row r="1376" spans="1:8" x14ac:dyDescent="0.25">
      <c r="A1376" s="3"/>
      <c r="B1376" s="63"/>
      <c r="C1376" s="64"/>
      <c r="D1376" s="64"/>
      <c r="E1376" s="51"/>
      <c r="F1376" s="51"/>
      <c r="G1376" s="65"/>
      <c r="H1376" s="3"/>
    </row>
    <row r="1377" spans="1:8" x14ac:dyDescent="0.25">
      <c r="A1377" s="3"/>
      <c r="B1377" s="63"/>
      <c r="C1377" s="64"/>
      <c r="D1377" s="64"/>
      <c r="E1377" s="51"/>
      <c r="F1377" s="51"/>
      <c r="G1377" s="65"/>
      <c r="H1377" s="3"/>
    </row>
    <row r="1378" spans="1:8" x14ac:dyDescent="0.25">
      <c r="A1378" s="3"/>
      <c r="B1378" s="63"/>
      <c r="C1378" s="64"/>
      <c r="D1378" s="64"/>
      <c r="E1378" s="51"/>
      <c r="F1378" s="51"/>
      <c r="G1378" s="65"/>
      <c r="H1378" s="3"/>
    </row>
    <row r="1379" spans="1:8" x14ac:dyDescent="0.25">
      <c r="A1379" s="3"/>
      <c r="B1379" s="63"/>
      <c r="C1379" s="64"/>
      <c r="D1379" s="64"/>
      <c r="E1379" s="51"/>
      <c r="F1379" s="51"/>
      <c r="G1379" s="65"/>
      <c r="H1379" s="3"/>
    </row>
    <row r="1380" spans="1:8" x14ac:dyDescent="0.25">
      <c r="A1380" s="3"/>
      <c r="B1380" s="63"/>
      <c r="C1380" s="64"/>
      <c r="D1380" s="64"/>
      <c r="E1380" s="51"/>
      <c r="F1380" s="51"/>
      <c r="G1380" s="65"/>
      <c r="H1380" s="3"/>
    </row>
    <row r="1381" spans="1:8" x14ac:dyDescent="0.25">
      <c r="A1381" s="3"/>
      <c r="B1381" s="63"/>
      <c r="C1381" s="64"/>
      <c r="D1381" s="64"/>
      <c r="E1381" s="51"/>
      <c r="F1381" s="51"/>
      <c r="G1381" s="65"/>
      <c r="H1381" s="3"/>
    </row>
    <row r="1382" spans="1:8" x14ac:dyDescent="0.25">
      <c r="A1382" s="3"/>
      <c r="B1382" s="63"/>
      <c r="C1382" s="64"/>
      <c r="D1382" s="64"/>
      <c r="E1382" s="51"/>
      <c r="F1382" s="51"/>
      <c r="G1382" s="65"/>
      <c r="H1382" s="3"/>
    </row>
    <row r="1383" spans="1:8" x14ac:dyDescent="0.25">
      <c r="A1383" s="3"/>
      <c r="B1383" s="63"/>
      <c r="C1383" s="64"/>
      <c r="D1383" s="64"/>
      <c r="E1383" s="51"/>
      <c r="F1383" s="51"/>
      <c r="G1383" s="65"/>
      <c r="H1383" s="3"/>
    </row>
    <row r="1384" spans="1:8" x14ac:dyDescent="0.25">
      <c r="A1384" s="3"/>
      <c r="B1384" s="63"/>
      <c r="C1384" s="64"/>
      <c r="D1384" s="64"/>
      <c r="E1384" s="51"/>
      <c r="F1384" s="51"/>
      <c r="G1384" s="65"/>
      <c r="H1384" s="3"/>
    </row>
    <row r="1385" spans="1:8" x14ac:dyDescent="0.25">
      <c r="A1385" s="3"/>
      <c r="B1385" s="63"/>
      <c r="C1385" s="64"/>
      <c r="D1385" s="64"/>
      <c r="E1385" s="51"/>
      <c r="F1385" s="51"/>
      <c r="G1385" s="65"/>
      <c r="H1385" s="3"/>
    </row>
    <row r="1386" spans="1:8" x14ac:dyDescent="0.25">
      <c r="A1386" s="3"/>
      <c r="B1386" s="63"/>
      <c r="C1386" s="64"/>
      <c r="D1386" s="64"/>
      <c r="E1386" s="51"/>
      <c r="F1386" s="51"/>
      <c r="G1386" s="65"/>
      <c r="H1386" s="3"/>
    </row>
    <row r="1387" spans="1:8" x14ac:dyDescent="0.25">
      <c r="A1387" s="3"/>
      <c r="B1387" s="63"/>
      <c r="C1387" s="64"/>
      <c r="D1387" s="64"/>
      <c r="E1387" s="51"/>
      <c r="F1387" s="51"/>
      <c r="G1387" s="65"/>
      <c r="H1387" s="3"/>
    </row>
    <row r="1388" spans="1:8" x14ac:dyDescent="0.25">
      <c r="A1388" s="3"/>
      <c r="B1388" s="63"/>
      <c r="C1388" s="64"/>
      <c r="D1388" s="64"/>
      <c r="E1388" s="51"/>
      <c r="F1388" s="51"/>
      <c r="G1388" s="65"/>
      <c r="H1388" s="3"/>
    </row>
    <row r="1389" spans="1:8" x14ac:dyDescent="0.25">
      <c r="A1389" s="3"/>
      <c r="B1389" s="63"/>
      <c r="C1389" s="64"/>
      <c r="D1389" s="64"/>
      <c r="E1389" s="51"/>
      <c r="F1389" s="51"/>
      <c r="G1389" s="65"/>
      <c r="H1389" s="3"/>
    </row>
    <row r="1390" spans="1:8" x14ac:dyDescent="0.25">
      <c r="A1390" s="3"/>
      <c r="B1390" s="63"/>
      <c r="C1390" s="64"/>
      <c r="D1390" s="64"/>
      <c r="E1390" s="51"/>
      <c r="F1390" s="51"/>
      <c r="G1390" s="65"/>
      <c r="H1390" s="3"/>
    </row>
    <row r="1391" spans="1:8" x14ac:dyDescent="0.25">
      <c r="A1391" s="3"/>
      <c r="B1391" s="63"/>
      <c r="C1391" s="64"/>
      <c r="D1391" s="64"/>
      <c r="E1391" s="51"/>
      <c r="F1391" s="51"/>
      <c r="G1391" s="65"/>
      <c r="H1391" s="3"/>
    </row>
    <row r="1392" spans="1:8" x14ac:dyDescent="0.25">
      <c r="A1392" s="3"/>
      <c r="B1392" s="63"/>
      <c r="C1392" s="64"/>
      <c r="D1392" s="64"/>
      <c r="E1392" s="51"/>
      <c r="F1392" s="51"/>
      <c r="G1392" s="65"/>
      <c r="H1392" s="3"/>
    </row>
    <row r="1393" spans="1:8" x14ac:dyDescent="0.25">
      <c r="A1393" s="3"/>
      <c r="B1393" s="63"/>
      <c r="C1393" s="64"/>
      <c r="D1393" s="64"/>
      <c r="E1393" s="51"/>
      <c r="F1393" s="51"/>
      <c r="G1393" s="65"/>
      <c r="H1393" s="3"/>
    </row>
    <row r="1394" spans="1:8" x14ac:dyDescent="0.25">
      <c r="A1394" s="3"/>
      <c r="B1394" s="63"/>
      <c r="C1394" s="64"/>
      <c r="D1394" s="64"/>
      <c r="E1394" s="51"/>
      <c r="F1394" s="51"/>
      <c r="G1394" s="65"/>
      <c r="H1394" s="3"/>
    </row>
    <row r="1395" spans="1:8" x14ac:dyDescent="0.25">
      <c r="A1395" s="3"/>
      <c r="B1395" s="63"/>
      <c r="C1395" s="64"/>
      <c r="D1395" s="64"/>
      <c r="E1395" s="51"/>
      <c r="F1395" s="51"/>
      <c r="G1395" s="65"/>
      <c r="H1395" s="3"/>
    </row>
    <row r="1396" spans="1:8" x14ac:dyDescent="0.25">
      <c r="A1396" s="3"/>
      <c r="B1396" s="63"/>
      <c r="C1396" s="64"/>
      <c r="D1396" s="64"/>
      <c r="E1396" s="51"/>
      <c r="F1396" s="51"/>
      <c r="G1396" s="65"/>
      <c r="H1396" s="3"/>
    </row>
    <row r="1397" spans="1:8" x14ac:dyDescent="0.25">
      <c r="A1397" s="3"/>
      <c r="B1397" s="63"/>
      <c r="C1397" s="64"/>
      <c r="D1397" s="64"/>
      <c r="E1397" s="51"/>
      <c r="F1397" s="51"/>
      <c r="G1397" s="65"/>
      <c r="H1397" s="3"/>
    </row>
    <row r="1398" spans="1:8" x14ac:dyDescent="0.25">
      <c r="A1398" s="3"/>
      <c r="B1398" s="63"/>
      <c r="C1398" s="64"/>
      <c r="D1398" s="64"/>
      <c r="E1398" s="51"/>
      <c r="F1398" s="51"/>
      <c r="G1398" s="65"/>
      <c r="H1398" s="3"/>
    </row>
    <row r="1399" spans="1:8" x14ac:dyDescent="0.25">
      <c r="A1399" s="3"/>
      <c r="B1399" s="63"/>
      <c r="C1399" s="64"/>
      <c r="D1399" s="64"/>
      <c r="E1399" s="51"/>
      <c r="F1399" s="51"/>
      <c r="G1399" s="65"/>
      <c r="H1399" s="3"/>
    </row>
    <row r="1400" spans="1:8" x14ac:dyDescent="0.25">
      <c r="A1400" s="3"/>
      <c r="B1400" s="63"/>
      <c r="C1400" s="64"/>
      <c r="D1400" s="64"/>
      <c r="E1400" s="51"/>
      <c r="F1400" s="51"/>
      <c r="G1400" s="65"/>
      <c r="H1400" s="3"/>
    </row>
    <row r="1401" spans="1:8" x14ac:dyDescent="0.25">
      <c r="A1401" s="3"/>
      <c r="B1401" s="63"/>
      <c r="C1401" s="64"/>
      <c r="D1401" s="64"/>
      <c r="E1401" s="51"/>
      <c r="F1401" s="51"/>
      <c r="G1401" s="65"/>
      <c r="H1401" s="3"/>
    </row>
    <row r="1402" spans="1:8" x14ac:dyDescent="0.25">
      <c r="A1402" s="3"/>
      <c r="B1402" s="63"/>
      <c r="C1402" s="64"/>
      <c r="D1402" s="64"/>
      <c r="E1402" s="51"/>
      <c r="F1402" s="51"/>
      <c r="G1402" s="65"/>
      <c r="H1402" s="3"/>
    </row>
    <row r="1403" spans="1:8" x14ac:dyDescent="0.25">
      <c r="A1403" s="3"/>
      <c r="B1403" s="63"/>
      <c r="C1403" s="64"/>
      <c r="D1403" s="64"/>
      <c r="E1403" s="51"/>
      <c r="F1403" s="51"/>
      <c r="G1403" s="65"/>
      <c r="H1403" s="3"/>
    </row>
    <row r="1404" spans="1:8" x14ac:dyDescent="0.25">
      <c r="A1404" s="3"/>
      <c r="B1404" s="63"/>
      <c r="C1404" s="64"/>
      <c r="D1404" s="64"/>
      <c r="E1404" s="51"/>
      <c r="F1404" s="51"/>
      <c r="G1404" s="65"/>
      <c r="H1404" s="3"/>
    </row>
    <row r="1405" spans="1:8" x14ac:dyDescent="0.25">
      <c r="A1405" s="3"/>
      <c r="B1405" s="63"/>
      <c r="C1405" s="64"/>
      <c r="D1405" s="64"/>
      <c r="E1405" s="51"/>
      <c r="F1405" s="51"/>
      <c r="G1405" s="65"/>
      <c r="H1405" s="3"/>
    </row>
    <row r="1406" spans="1:8" x14ac:dyDescent="0.25">
      <c r="A1406" s="3"/>
      <c r="B1406" s="63"/>
      <c r="C1406" s="64"/>
      <c r="D1406" s="64"/>
      <c r="E1406" s="51"/>
      <c r="F1406" s="51"/>
      <c r="G1406" s="65"/>
      <c r="H1406" s="3"/>
    </row>
    <row r="1407" spans="1:8" x14ac:dyDescent="0.25">
      <c r="A1407" s="3"/>
      <c r="B1407" s="63"/>
      <c r="C1407" s="64"/>
      <c r="D1407" s="64"/>
      <c r="E1407" s="51"/>
      <c r="F1407" s="51"/>
      <c r="G1407" s="65"/>
      <c r="H1407" s="3"/>
    </row>
    <row r="1408" spans="1:8" x14ac:dyDescent="0.25">
      <c r="A1408" s="3"/>
      <c r="B1408" s="63"/>
      <c r="C1408" s="64"/>
      <c r="D1408" s="64"/>
      <c r="E1408" s="51"/>
      <c r="F1408" s="51"/>
      <c r="G1408" s="65"/>
      <c r="H1408" s="3"/>
    </row>
    <row r="1409" spans="1:8" x14ac:dyDescent="0.25">
      <c r="A1409" s="3"/>
      <c r="B1409" s="63"/>
      <c r="C1409" s="64"/>
      <c r="D1409" s="64"/>
      <c r="E1409" s="51"/>
      <c r="F1409" s="51"/>
      <c r="G1409" s="65"/>
      <c r="H1409" s="3"/>
    </row>
    <row r="1410" spans="1:8" x14ac:dyDescent="0.25">
      <c r="A1410" s="3"/>
      <c r="B1410" s="63"/>
      <c r="C1410" s="64"/>
      <c r="D1410" s="64"/>
      <c r="E1410" s="51"/>
      <c r="F1410" s="51"/>
      <c r="G1410" s="65"/>
      <c r="H1410" s="3"/>
    </row>
    <row r="1411" spans="1:8" x14ac:dyDescent="0.25">
      <c r="A1411" s="3"/>
      <c r="B1411" s="63"/>
      <c r="C1411" s="64"/>
      <c r="D1411" s="64"/>
      <c r="E1411" s="51"/>
      <c r="F1411" s="51"/>
      <c r="G1411" s="65"/>
      <c r="H1411" s="3"/>
    </row>
    <row r="1412" spans="1:8" x14ac:dyDescent="0.25">
      <c r="A1412" s="3"/>
      <c r="B1412" s="63"/>
      <c r="C1412" s="64"/>
      <c r="D1412" s="64"/>
      <c r="E1412" s="51"/>
      <c r="F1412" s="51"/>
      <c r="G1412" s="65"/>
      <c r="H1412" s="3"/>
    </row>
    <row r="1413" spans="1:8" x14ac:dyDescent="0.25">
      <c r="A1413" s="3"/>
      <c r="B1413" s="63"/>
      <c r="C1413" s="64"/>
      <c r="D1413" s="64"/>
      <c r="E1413" s="51"/>
      <c r="F1413" s="51"/>
      <c r="G1413" s="65"/>
      <c r="H1413" s="3"/>
    </row>
    <row r="1414" spans="1:8" x14ac:dyDescent="0.25">
      <c r="A1414" s="3"/>
      <c r="B1414" s="63"/>
      <c r="C1414" s="64"/>
      <c r="D1414" s="64"/>
      <c r="E1414" s="51"/>
      <c r="F1414" s="51"/>
      <c r="G1414" s="65"/>
      <c r="H1414" s="3"/>
    </row>
    <row r="1415" spans="1:8" x14ac:dyDescent="0.25">
      <c r="A1415" s="3"/>
      <c r="B1415" s="63"/>
      <c r="C1415" s="64"/>
      <c r="D1415" s="64"/>
      <c r="E1415" s="51"/>
      <c r="F1415" s="51"/>
      <c r="G1415" s="65"/>
      <c r="H1415" s="3"/>
    </row>
    <row r="1416" spans="1:8" x14ac:dyDescent="0.25">
      <c r="A1416" s="3"/>
      <c r="B1416" s="63"/>
      <c r="C1416" s="64"/>
      <c r="D1416" s="64"/>
      <c r="E1416" s="51"/>
      <c r="F1416" s="51"/>
      <c r="G1416" s="65"/>
      <c r="H1416" s="3"/>
    </row>
    <row r="1417" spans="1:8" x14ac:dyDescent="0.25">
      <c r="A1417" s="3"/>
      <c r="B1417" s="63"/>
      <c r="C1417" s="64"/>
      <c r="D1417" s="64"/>
      <c r="E1417" s="51"/>
      <c r="F1417" s="51"/>
      <c r="G1417" s="65"/>
      <c r="H1417" s="3"/>
    </row>
    <row r="1418" spans="1:8" x14ac:dyDescent="0.25">
      <c r="A1418" s="3"/>
      <c r="B1418" s="63"/>
      <c r="C1418" s="64"/>
      <c r="D1418" s="64"/>
      <c r="E1418" s="51"/>
      <c r="F1418" s="51"/>
      <c r="G1418" s="65"/>
      <c r="H1418" s="3"/>
    </row>
    <row r="1419" spans="1:8" x14ac:dyDescent="0.25">
      <c r="A1419" s="3"/>
      <c r="B1419" s="63"/>
      <c r="C1419" s="64"/>
      <c r="D1419" s="64"/>
      <c r="E1419" s="51"/>
      <c r="F1419" s="51"/>
      <c r="G1419" s="65"/>
      <c r="H1419" s="3"/>
    </row>
    <row r="1420" spans="1:8" x14ac:dyDescent="0.25">
      <c r="A1420" s="3"/>
      <c r="B1420" s="63"/>
      <c r="C1420" s="64"/>
      <c r="D1420" s="64"/>
      <c r="E1420" s="51"/>
      <c r="F1420" s="51"/>
      <c r="G1420" s="65"/>
      <c r="H1420" s="3"/>
    </row>
    <row r="1421" spans="1:8" x14ac:dyDescent="0.25">
      <c r="A1421" s="3"/>
      <c r="B1421" s="63"/>
      <c r="C1421" s="64"/>
      <c r="D1421" s="64"/>
      <c r="E1421" s="51"/>
      <c r="F1421" s="51"/>
      <c r="G1421" s="65"/>
      <c r="H1421" s="3"/>
    </row>
    <row r="1422" spans="1:8" x14ac:dyDescent="0.25">
      <c r="A1422" s="3"/>
      <c r="B1422" s="63"/>
      <c r="C1422" s="64"/>
      <c r="D1422" s="64"/>
      <c r="E1422" s="51"/>
      <c r="F1422" s="51"/>
      <c r="G1422" s="65"/>
      <c r="H1422" s="3"/>
    </row>
    <row r="1423" spans="1:8" x14ac:dyDescent="0.25">
      <c r="A1423" s="3"/>
      <c r="B1423" s="63"/>
      <c r="C1423" s="64"/>
      <c r="D1423" s="64"/>
      <c r="E1423" s="51"/>
      <c r="F1423" s="51"/>
      <c r="G1423" s="65"/>
      <c r="H1423" s="3"/>
    </row>
    <row r="1424" spans="1:8" x14ac:dyDescent="0.25">
      <c r="A1424" s="3"/>
      <c r="B1424" s="63"/>
      <c r="C1424" s="64"/>
      <c r="D1424" s="64"/>
      <c r="E1424" s="51"/>
      <c r="F1424" s="51"/>
      <c r="G1424" s="65"/>
      <c r="H1424" s="3"/>
    </row>
    <row r="1425" spans="1:8" x14ac:dyDescent="0.25">
      <c r="A1425" s="3"/>
      <c r="B1425" s="63"/>
      <c r="C1425" s="64"/>
      <c r="D1425" s="64"/>
      <c r="E1425" s="51"/>
      <c r="F1425" s="51"/>
      <c r="G1425" s="65"/>
      <c r="H1425" s="3"/>
    </row>
    <row r="1426" spans="1:8" x14ac:dyDescent="0.25">
      <c r="A1426" s="3"/>
      <c r="B1426" s="63"/>
      <c r="C1426" s="64"/>
      <c r="D1426" s="64"/>
      <c r="E1426" s="51"/>
      <c r="F1426" s="51"/>
      <c r="G1426" s="65"/>
      <c r="H1426" s="3"/>
    </row>
    <row r="1427" spans="1:8" x14ac:dyDescent="0.25">
      <c r="A1427" s="3"/>
      <c r="B1427" s="63"/>
      <c r="C1427" s="64"/>
      <c r="D1427" s="64"/>
      <c r="E1427" s="51"/>
      <c r="F1427" s="51"/>
      <c r="G1427" s="65"/>
      <c r="H1427" s="3"/>
    </row>
    <row r="1428" spans="1:8" x14ac:dyDescent="0.25">
      <c r="A1428" s="3"/>
      <c r="B1428" s="63"/>
      <c r="C1428" s="64"/>
      <c r="D1428" s="64"/>
      <c r="E1428" s="51"/>
      <c r="F1428" s="51"/>
      <c r="G1428" s="65"/>
      <c r="H1428" s="3"/>
    </row>
    <row r="1429" spans="1:8" x14ac:dyDescent="0.25">
      <c r="A1429" s="3"/>
      <c r="B1429" s="63"/>
      <c r="C1429" s="64"/>
      <c r="D1429" s="64"/>
      <c r="E1429" s="51"/>
      <c r="F1429" s="51"/>
      <c r="G1429" s="65"/>
      <c r="H1429" s="3"/>
    </row>
    <row r="1430" spans="1:8" x14ac:dyDescent="0.25">
      <c r="A1430" s="3"/>
      <c r="B1430" s="63"/>
      <c r="C1430" s="64"/>
      <c r="D1430" s="64"/>
      <c r="E1430" s="51"/>
      <c r="F1430" s="51"/>
      <c r="G1430" s="65"/>
      <c r="H1430" s="3"/>
    </row>
    <row r="1431" spans="1:8" x14ac:dyDescent="0.25">
      <c r="A1431" s="3"/>
      <c r="B1431" s="63"/>
      <c r="C1431" s="64"/>
      <c r="D1431" s="64"/>
      <c r="E1431" s="51"/>
      <c r="F1431" s="51"/>
      <c r="G1431" s="65"/>
      <c r="H1431" s="3"/>
    </row>
    <row r="1432" spans="1:8" x14ac:dyDescent="0.25">
      <c r="A1432" s="3"/>
      <c r="B1432" s="63"/>
      <c r="C1432" s="64"/>
      <c r="D1432" s="64"/>
      <c r="E1432" s="51"/>
      <c r="F1432" s="51"/>
      <c r="G1432" s="65"/>
      <c r="H1432" s="3"/>
    </row>
    <row r="1433" spans="1:8" x14ac:dyDescent="0.25">
      <c r="A1433" s="3"/>
      <c r="B1433" s="63"/>
      <c r="C1433" s="64"/>
      <c r="D1433" s="64"/>
      <c r="E1433" s="51"/>
      <c r="F1433" s="51"/>
      <c r="G1433" s="65"/>
      <c r="H1433" s="3"/>
    </row>
    <row r="1434" spans="1:8" x14ac:dyDescent="0.25">
      <c r="A1434" s="3"/>
      <c r="B1434" s="63"/>
      <c r="C1434" s="64"/>
      <c r="D1434" s="64"/>
      <c r="E1434" s="51"/>
      <c r="F1434" s="51"/>
      <c r="G1434" s="65"/>
      <c r="H1434" s="3"/>
    </row>
    <row r="1435" spans="1:8" x14ac:dyDescent="0.25">
      <c r="A1435" s="3"/>
      <c r="B1435" s="63"/>
      <c r="C1435" s="64"/>
      <c r="D1435" s="64"/>
      <c r="E1435" s="51"/>
      <c r="F1435" s="51"/>
      <c r="G1435" s="65"/>
      <c r="H1435" s="3"/>
    </row>
    <row r="1436" spans="1:8" x14ac:dyDescent="0.25">
      <c r="A1436" s="3"/>
      <c r="B1436" s="63"/>
      <c r="C1436" s="64"/>
      <c r="D1436" s="64"/>
      <c r="E1436" s="51"/>
      <c r="F1436" s="51"/>
      <c r="G1436" s="65"/>
      <c r="H1436" s="3"/>
    </row>
    <row r="1437" spans="1:8" x14ac:dyDescent="0.25">
      <c r="A1437" s="3"/>
      <c r="B1437" s="63"/>
      <c r="C1437" s="64"/>
      <c r="D1437" s="64"/>
      <c r="E1437" s="51"/>
      <c r="F1437" s="51"/>
      <c r="G1437" s="65"/>
      <c r="H1437" s="3"/>
    </row>
    <row r="1438" spans="1:8" x14ac:dyDescent="0.25">
      <c r="A1438" s="3"/>
      <c r="B1438" s="63"/>
      <c r="C1438" s="64"/>
      <c r="D1438" s="64"/>
      <c r="E1438" s="51"/>
      <c r="F1438" s="51"/>
      <c r="G1438" s="65"/>
      <c r="H1438" s="3"/>
    </row>
    <row r="1439" spans="1:8" x14ac:dyDescent="0.25">
      <c r="A1439" s="3"/>
      <c r="B1439" s="63"/>
      <c r="C1439" s="64"/>
      <c r="D1439" s="64"/>
      <c r="E1439" s="51"/>
      <c r="F1439" s="51"/>
      <c r="G1439" s="65"/>
      <c r="H1439" s="3"/>
    </row>
    <row r="1440" spans="1:8" x14ac:dyDescent="0.25">
      <c r="A1440" s="3"/>
      <c r="B1440" s="63"/>
      <c r="C1440" s="64"/>
      <c r="D1440" s="64"/>
      <c r="E1440" s="51"/>
      <c r="F1440" s="51"/>
      <c r="G1440" s="65"/>
      <c r="H1440" s="3"/>
    </row>
    <row r="1441" spans="1:8" x14ac:dyDescent="0.25">
      <c r="A1441" s="3"/>
      <c r="B1441" s="63"/>
      <c r="C1441" s="64"/>
      <c r="D1441" s="64"/>
      <c r="E1441" s="51"/>
      <c r="F1441" s="51"/>
      <c r="G1441" s="65"/>
      <c r="H1441" s="3"/>
    </row>
    <row r="1442" spans="1:8" x14ac:dyDescent="0.25">
      <c r="A1442" s="3"/>
      <c r="B1442" s="63"/>
      <c r="C1442" s="64"/>
      <c r="D1442" s="64"/>
      <c r="E1442" s="51"/>
      <c r="F1442" s="51"/>
      <c r="G1442" s="65"/>
      <c r="H1442" s="3"/>
    </row>
    <row r="1443" spans="1:8" x14ac:dyDescent="0.25">
      <c r="A1443" s="3"/>
      <c r="B1443" s="63"/>
      <c r="C1443" s="64"/>
      <c r="D1443" s="64"/>
      <c r="E1443" s="51"/>
      <c r="F1443" s="51"/>
      <c r="G1443" s="65"/>
      <c r="H1443" s="3"/>
    </row>
    <row r="1444" spans="1:8" x14ac:dyDescent="0.25">
      <c r="A1444" s="3"/>
      <c r="B1444" s="63"/>
      <c r="C1444" s="64"/>
      <c r="D1444" s="64"/>
      <c r="E1444" s="51"/>
      <c r="F1444" s="51"/>
      <c r="G1444" s="65"/>
      <c r="H1444" s="3"/>
    </row>
    <row r="1445" spans="1:8" x14ac:dyDescent="0.25">
      <c r="A1445" s="3"/>
      <c r="B1445" s="63"/>
      <c r="C1445" s="64"/>
      <c r="D1445" s="64"/>
      <c r="E1445" s="51"/>
      <c r="F1445" s="51"/>
      <c r="G1445" s="65"/>
      <c r="H1445" s="3"/>
    </row>
    <row r="1446" spans="1:8" x14ac:dyDescent="0.25">
      <c r="A1446" s="3"/>
      <c r="B1446" s="63"/>
      <c r="C1446" s="64"/>
      <c r="D1446" s="64"/>
      <c r="E1446" s="51"/>
      <c r="F1446" s="51"/>
      <c r="G1446" s="65"/>
      <c r="H1446" s="3"/>
    </row>
    <row r="1447" spans="1:8" x14ac:dyDescent="0.25">
      <c r="A1447" s="3"/>
      <c r="B1447" s="63"/>
      <c r="C1447" s="64"/>
      <c r="D1447" s="64"/>
      <c r="E1447" s="51"/>
      <c r="F1447" s="51"/>
      <c r="G1447" s="65"/>
      <c r="H1447" s="3"/>
    </row>
    <row r="1448" spans="1:8" x14ac:dyDescent="0.25">
      <c r="A1448" s="3"/>
      <c r="B1448" s="63"/>
      <c r="C1448" s="64"/>
      <c r="D1448" s="64"/>
      <c r="E1448" s="51"/>
      <c r="F1448" s="51"/>
      <c r="G1448" s="65"/>
      <c r="H1448" s="3"/>
    </row>
    <row r="1449" spans="1:8" x14ac:dyDescent="0.25">
      <c r="A1449" s="3"/>
      <c r="B1449" s="63"/>
      <c r="C1449" s="64"/>
      <c r="D1449" s="64"/>
      <c r="E1449" s="51"/>
      <c r="F1449" s="51"/>
      <c r="G1449" s="65"/>
      <c r="H1449" s="3"/>
    </row>
    <row r="1450" spans="1:8" x14ac:dyDescent="0.25">
      <c r="A1450" s="3"/>
      <c r="B1450" s="63"/>
      <c r="C1450" s="64"/>
      <c r="D1450" s="64"/>
      <c r="E1450" s="51"/>
      <c r="F1450" s="51"/>
      <c r="G1450" s="65"/>
      <c r="H1450" s="3"/>
    </row>
    <row r="1451" spans="1:8" x14ac:dyDescent="0.25">
      <c r="A1451" s="3"/>
      <c r="B1451" s="63"/>
      <c r="C1451" s="64"/>
      <c r="D1451" s="64"/>
      <c r="E1451" s="51"/>
      <c r="F1451" s="51"/>
      <c r="G1451" s="65"/>
      <c r="H1451" s="3"/>
    </row>
    <row r="1452" spans="1:8" x14ac:dyDescent="0.25">
      <c r="A1452" s="3"/>
      <c r="B1452" s="63"/>
      <c r="C1452" s="64"/>
      <c r="D1452" s="64"/>
      <c r="E1452" s="51"/>
      <c r="F1452" s="51"/>
      <c r="G1452" s="65"/>
      <c r="H1452" s="3"/>
    </row>
    <row r="1453" spans="1:8" x14ac:dyDescent="0.25">
      <c r="A1453" s="3"/>
      <c r="B1453" s="63"/>
      <c r="C1453" s="64"/>
      <c r="D1453" s="64"/>
      <c r="E1453" s="51"/>
      <c r="F1453" s="51"/>
      <c r="G1453" s="65"/>
      <c r="H1453" s="3"/>
    </row>
    <row r="1454" spans="1:8" x14ac:dyDescent="0.25">
      <c r="A1454" s="3"/>
      <c r="B1454" s="63"/>
      <c r="C1454" s="64"/>
      <c r="D1454" s="64"/>
      <c r="E1454" s="51"/>
      <c r="F1454" s="51"/>
      <c r="G1454" s="65"/>
      <c r="H1454" s="3"/>
    </row>
    <row r="1455" spans="1:8" x14ac:dyDescent="0.25">
      <c r="A1455" s="3"/>
      <c r="B1455" s="63"/>
      <c r="C1455" s="64"/>
      <c r="D1455" s="64"/>
      <c r="E1455" s="51"/>
      <c r="F1455" s="51"/>
      <c r="G1455" s="65"/>
      <c r="H1455" s="3"/>
    </row>
    <row r="1456" spans="1:8" x14ac:dyDescent="0.25">
      <c r="A1456" s="3"/>
      <c r="B1456" s="63"/>
      <c r="C1456" s="64"/>
      <c r="D1456" s="64"/>
      <c r="E1456" s="51"/>
      <c r="F1456" s="51"/>
      <c r="G1456" s="65"/>
      <c r="H1456" s="3"/>
    </row>
    <row r="1457" spans="1:8" x14ac:dyDescent="0.25">
      <c r="A1457" s="3"/>
      <c r="B1457" s="63"/>
      <c r="C1457" s="64"/>
      <c r="D1457" s="64"/>
      <c r="E1457" s="51"/>
      <c r="F1457" s="51"/>
      <c r="G1457" s="65"/>
      <c r="H1457" s="3"/>
    </row>
    <row r="1458" spans="1:8" x14ac:dyDescent="0.25">
      <c r="A1458" s="3"/>
      <c r="B1458" s="63"/>
      <c r="C1458" s="64"/>
      <c r="D1458" s="64"/>
      <c r="E1458" s="51"/>
      <c r="F1458" s="51"/>
      <c r="G1458" s="65"/>
      <c r="H1458" s="3"/>
    </row>
    <row r="1459" spans="1:8" x14ac:dyDescent="0.25">
      <c r="A1459" s="3"/>
      <c r="B1459" s="63"/>
      <c r="C1459" s="64"/>
      <c r="D1459" s="64"/>
      <c r="E1459" s="51"/>
      <c r="F1459" s="51"/>
      <c r="G1459" s="65"/>
      <c r="H1459" s="3"/>
    </row>
    <row r="1460" spans="1:8" x14ac:dyDescent="0.25">
      <c r="A1460" s="3"/>
      <c r="B1460" s="63"/>
      <c r="C1460" s="64"/>
      <c r="D1460" s="64"/>
      <c r="E1460" s="51"/>
      <c r="F1460" s="51"/>
      <c r="G1460" s="65"/>
      <c r="H1460" s="3"/>
    </row>
    <row r="1461" spans="1:8" x14ac:dyDescent="0.25">
      <c r="A1461" s="3"/>
      <c r="B1461" s="63"/>
      <c r="C1461" s="64"/>
      <c r="D1461" s="64"/>
      <c r="E1461" s="51"/>
      <c r="F1461" s="51"/>
      <c r="G1461" s="65"/>
      <c r="H1461" s="3"/>
    </row>
    <row r="1462" spans="1:8" x14ac:dyDescent="0.25">
      <c r="A1462" s="3"/>
      <c r="B1462" s="63"/>
      <c r="C1462" s="64"/>
      <c r="D1462" s="64"/>
      <c r="E1462" s="51"/>
      <c r="F1462" s="51"/>
      <c r="G1462" s="65"/>
      <c r="H1462" s="3"/>
    </row>
    <row r="1463" spans="1:8" x14ac:dyDescent="0.25">
      <c r="A1463" s="3"/>
      <c r="B1463" s="63"/>
      <c r="C1463" s="64"/>
      <c r="D1463" s="64"/>
      <c r="E1463" s="51"/>
      <c r="F1463" s="51"/>
      <c r="G1463" s="65"/>
      <c r="H1463" s="3"/>
    </row>
    <row r="1464" spans="1:8" x14ac:dyDescent="0.25">
      <c r="A1464" s="3"/>
      <c r="B1464" s="63"/>
      <c r="C1464" s="64"/>
      <c r="D1464" s="64"/>
      <c r="E1464" s="51"/>
      <c r="F1464" s="51"/>
      <c r="G1464" s="65"/>
      <c r="H1464" s="3"/>
    </row>
    <row r="1465" spans="1:8" x14ac:dyDescent="0.25">
      <c r="A1465" s="3"/>
      <c r="B1465" s="63"/>
      <c r="C1465" s="64"/>
      <c r="D1465" s="64"/>
      <c r="E1465" s="51"/>
      <c r="F1465" s="51"/>
      <c r="G1465" s="65"/>
      <c r="H1465" s="3"/>
    </row>
    <row r="1466" spans="1:8" x14ac:dyDescent="0.25">
      <c r="A1466" s="3"/>
      <c r="B1466" s="63"/>
      <c r="C1466" s="64"/>
      <c r="D1466" s="64"/>
      <c r="E1466" s="51"/>
      <c r="F1466" s="51"/>
      <c r="G1466" s="65"/>
      <c r="H1466" s="3"/>
    </row>
    <row r="1467" spans="1:8" x14ac:dyDescent="0.25">
      <c r="A1467" s="3"/>
      <c r="B1467" s="63"/>
      <c r="C1467" s="64"/>
      <c r="D1467" s="64"/>
      <c r="E1467" s="51"/>
      <c r="F1467" s="51"/>
      <c r="G1467" s="65"/>
      <c r="H1467" s="3"/>
    </row>
    <row r="1468" spans="1:8" x14ac:dyDescent="0.25">
      <c r="A1468" s="3"/>
      <c r="B1468" s="63"/>
      <c r="C1468" s="64"/>
      <c r="D1468" s="64"/>
      <c r="E1468" s="51"/>
      <c r="F1468" s="51"/>
      <c r="G1468" s="65"/>
      <c r="H1468" s="3"/>
    </row>
    <row r="1469" spans="1:8" x14ac:dyDescent="0.25">
      <c r="A1469" s="3"/>
      <c r="B1469" s="63"/>
      <c r="C1469" s="64"/>
      <c r="D1469" s="64"/>
      <c r="E1469" s="51"/>
      <c r="F1469" s="51"/>
      <c r="G1469" s="65"/>
      <c r="H1469" s="3"/>
    </row>
    <row r="1470" spans="1:8" x14ac:dyDescent="0.25">
      <c r="A1470" s="3"/>
      <c r="B1470" s="63"/>
      <c r="C1470" s="64"/>
      <c r="D1470" s="64"/>
      <c r="E1470" s="51"/>
      <c r="F1470" s="51"/>
      <c r="G1470" s="65"/>
      <c r="H1470" s="3"/>
    </row>
    <row r="1471" spans="1:8" x14ac:dyDescent="0.25">
      <c r="A1471" s="3"/>
      <c r="B1471" s="63"/>
      <c r="C1471" s="64"/>
      <c r="D1471" s="64"/>
      <c r="E1471" s="51"/>
      <c r="F1471" s="51"/>
      <c r="G1471" s="65"/>
      <c r="H1471" s="3"/>
    </row>
    <row r="1472" spans="1:8" x14ac:dyDescent="0.25">
      <c r="A1472" s="3"/>
      <c r="B1472" s="63"/>
      <c r="C1472" s="64"/>
      <c r="D1472" s="64"/>
      <c r="E1472" s="51"/>
      <c r="F1472" s="51"/>
      <c r="G1472" s="65"/>
      <c r="H1472" s="3"/>
    </row>
    <row r="1473" spans="1:8" x14ac:dyDescent="0.25">
      <c r="A1473" s="3"/>
      <c r="B1473" s="63"/>
      <c r="C1473" s="64"/>
      <c r="D1473" s="64"/>
      <c r="E1473" s="51"/>
      <c r="F1473" s="51"/>
      <c r="G1473" s="65"/>
      <c r="H1473" s="3"/>
    </row>
    <row r="1474" spans="1:8" x14ac:dyDescent="0.25">
      <c r="A1474" s="3"/>
      <c r="B1474" s="63"/>
      <c r="C1474" s="64"/>
      <c r="D1474" s="64"/>
      <c r="E1474" s="51"/>
      <c r="F1474" s="51"/>
      <c r="G1474" s="65"/>
      <c r="H1474" s="3"/>
    </row>
    <row r="1475" spans="1:8" x14ac:dyDescent="0.25">
      <c r="A1475" s="3"/>
      <c r="B1475" s="63"/>
      <c r="C1475" s="64"/>
      <c r="D1475" s="64"/>
      <c r="E1475" s="51"/>
      <c r="F1475" s="51"/>
      <c r="G1475" s="65"/>
      <c r="H1475" s="3"/>
    </row>
    <row r="1476" spans="1:8" x14ac:dyDescent="0.25">
      <c r="A1476" s="3"/>
      <c r="B1476" s="63"/>
      <c r="C1476" s="64"/>
      <c r="D1476" s="64"/>
      <c r="E1476" s="51"/>
      <c r="F1476" s="51"/>
      <c r="G1476" s="65"/>
      <c r="H1476" s="3"/>
    </row>
    <row r="1477" spans="1:8" x14ac:dyDescent="0.25">
      <c r="A1477" s="3"/>
      <c r="B1477" s="63"/>
      <c r="C1477" s="64"/>
      <c r="D1477" s="64"/>
      <c r="E1477" s="51"/>
      <c r="F1477" s="51"/>
      <c r="G1477" s="65"/>
      <c r="H1477" s="3"/>
    </row>
    <row r="1478" spans="1:8" x14ac:dyDescent="0.25">
      <c r="A1478" s="3"/>
      <c r="B1478" s="63"/>
      <c r="C1478" s="64"/>
      <c r="D1478" s="64"/>
      <c r="E1478" s="51"/>
      <c r="F1478" s="51"/>
      <c r="G1478" s="65"/>
      <c r="H1478" s="3"/>
    </row>
    <row r="1479" spans="1:8" x14ac:dyDescent="0.25">
      <c r="A1479" s="3"/>
      <c r="B1479" s="63"/>
      <c r="C1479" s="64"/>
      <c r="D1479" s="64"/>
      <c r="E1479" s="51"/>
      <c r="F1479" s="51"/>
      <c r="G1479" s="65"/>
      <c r="H1479" s="3"/>
    </row>
    <row r="1480" spans="1:8" x14ac:dyDescent="0.25">
      <c r="A1480" s="3"/>
      <c r="B1480" s="63"/>
      <c r="C1480" s="64"/>
      <c r="D1480" s="64"/>
      <c r="E1480" s="51"/>
      <c r="F1480" s="51"/>
      <c r="G1480" s="65"/>
      <c r="H1480" s="3"/>
    </row>
    <row r="1481" spans="1:8" x14ac:dyDescent="0.25">
      <c r="A1481" s="3"/>
      <c r="B1481" s="63"/>
      <c r="C1481" s="64"/>
      <c r="D1481" s="64"/>
      <c r="E1481" s="51"/>
      <c r="F1481" s="51"/>
      <c r="G1481" s="65"/>
      <c r="H1481" s="3"/>
    </row>
    <row r="1482" spans="1:8" x14ac:dyDescent="0.25">
      <c r="A1482" s="3"/>
      <c r="B1482" s="63"/>
      <c r="C1482" s="64"/>
      <c r="D1482" s="64"/>
      <c r="E1482" s="51"/>
      <c r="F1482" s="51"/>
      <c r="G1482" s="65"/>
      <c r="H1482" s="3"/>
    </row>
    <row r="1483" spans="1:8" x14ac:dyDescent="0.25">
      <c r="A1483" s="3"/>
      <c r="B1483" s="63"/>
      <c r="C1483" s="64"/>
      <c r="D1483" s="64"/>
      <c r="E1483" s="51"/>
      <c r="F1483" s="51"/>
      <c r="G1483" s="65"/>
      <c r="H1483" s="3"/>
    </row>
    <row r="1484" spans="1:8" x14ac:dyDescent="0.25">
      <c r="A1484" s="3"/>
      <c r="B1484" s="63"/>
      <c r="C1484" s="64"/>
      <c r="D1484" s="64"/>
      <c r="E1484" s="51"/>
      <c r="F1484" s="51"/>
      <c r="G1484" s="65"/>
      <c r="H1484" s="3"/>
    </row>
    <row r="1485" spans="1:8" x14ac:dyDescent="0.25">
      <c r="A1485" s="3"/>
      <c r="B1485" s="63"/>
      <c r="C1485" s="64"/>
      <c r="D1485" s="64"/>
      <c r="E1485" s="51"/>
      <c r="F1485" s="51"/>
      <c r="G1485" s="65"/>
      <c r="H1485" s="3"/>
    </row>
    <row r="1486" spans="1:8" x14ac:dyDescent="0.25">
      <c r="A1486" s="3"/>
      <c r="B1486" s="63"/>
      <c r="C1486" s="64"/>
      <c r="D1486" s="64"/>
      <c r="E1486" s="51"/>
      <c r="F1486" s="51"/>
      <c r="G1486" s="65"/>
      <c r="H1486" s="3"/>
    </row>
    <row r="1487" spans="1:8" x14ac:dyDescent="0.25">
      <c r="A1487" s="3"/>
      <c r="B1487" s="63"/>
      <c r="C1487" s="64"/>
      <c r="D1487" s="64"/>
      <c r="E1487" s="51"/>
      <c r="F1487" s="51"/>
      <c r="G1487" s="65"/>
      <c r="H1487" s="3"/>
    </row>
    <row r="1488" spans="1:8" x14ac:dyDescent="0.25">
      <c r="A1488" s="3"/>
      <c r="B1488" s="63"/>
      <c r="C1488" s="64"/>
      <c r="D1488" s="64"/>
      <c r="E1488" s="51"/>
      <c r="F1488" s="51"/>
      <c r="G1488" s="65"/>
      <c r="H1488" s="3"/>
    </row>
    <row r="1489" spans="1:8" x14ac:dyDescent="0.25">
      <c r="A1489" s="3"/>
      <c r="B1489" s="63"/>
      <c r="C1489" s="64"/>
      <c r="D1489" s="64"/>
      <c r="E1489" s="51"/>
      <c r="F1489" s="51"/>
      <c r="G1489" s="65"/>
      <c r="H1489" s="3"/>
    </row>
    <row r="1490" spans="1:8" x14ac:dyDescent="0.25">
      <c r="A1490" s="3"/>
      <c r="B1490" s="63"/>
      <c r="C1490" s="64"/>
      <c r="D1490" s="64"/>
      <c r="E1490" s="51"/>
      <c r="F1490" s="51"/>
      <c r="G1490" s="65"/>
      <c r="H1490" s="3"/>
    </row>
    <row r="1491" spans="1:8" x14ac:dyDescent="0.25">
      <c r="A1491" s="3"/>
      <c r="B1491" s="63"/>
      <c r="C1491" s="64"/>
      <c r="D1491" s="64"/>
      <c r="E1491" s="51"/>
      <c r="F1491" s="51"/>
      <c r="G1491" s="65"/>
      <c r="H1491" s="3"/>
    </row>
    <row r="1492" spans="1:8" x14ac:dyDescent="0.25">
      <c r="A1492" s="3"/>
      <c r="B1492" s="63"/>
      <c r="C1492" s="64"/>
      <c r="D1492" s="64"/>
      <c r="E1492" s="51"/>
      <c r="F1492" s="51"/>
      <c r="G1492" s="65"/>
      <c r="H1492" s="3"/>
    </row>
    <row r="1493" spans="1:8" x14ac:dyDescent="0.25">
      <c r="A1493" s="3"/>
      <c r="B1493" s="63"/>
      <c r="C1493" s="64"/>
      <c r="D1493" s="64"/>
      <c r="E1493" s="51"/>
      <c r="F1493" s="51"/>
      <c r="G1493" s="65"/>
      <c r="H1493" s="3"/>
    </row>
    <row r="1494" spans="1:8" x14ac:dyDescent="0.25">
      <c r="A1494" s="3"/>
      <c r="B1494" s="63"/>
      <c r="C1494" s="64"/>
      <c r="D1494" s="64"/>
      <c r="E1494" s="51"/>
      <c r="F1494" s="51"/>
      <c r="G1494" s="65"/>
      <c r="H1494" s="3"/>
    </row>
    <row r="1495" spans="1:8" x14ac:dyDescent="0.25">
      <c r="A1495" s="3"/>
      <c r="B1495" s="63"/>
      <c r="C1495" s="64"/>
      <c r="D1495" s="64"/>
      <c r="E1495" s="51"/>
      <c r="F1495" s="51"/>
      <c r="G1495" s="65"/>
      <c r="H1495" s="3"/>
    </row>
    <row r="1496" spans="1:8" x14ac:dyDescent="0.25">
      <c r="A1496" s="3"/>
      <c r="B1496" s="63"/>
      <c r="C1496" s="64"/>
      <c r="D1496" s="64"/>
      <c r="E1496" s="51"/>
      <c r="F1496" s="51"/>
      <c r="G1496" s="65"/>
      <c r="H1496" s="3"/>
    </row>
    <row r="1497" spans="1:8" x14ac:dyDescent="0.25">
      <c r="A1497" s="3"/>
      <c r="B1497" s="63"/>
      <c r="C1497" s="64"/>
      <c r="D1497" s="64"/>
      <c r="E1497" s="51"/>
      <c r="F1497" s="51"/>
      <c r="G1497" s="65"/>
      <c r="H1497" s="3"/>
    </row>
    <row r="1498" spans="1:8" x14ac:dyDescent="0.25">
      <c r="A1498" s="3"/>
      <c r="B1498" s="63"/>
      <c r="C1498" s="64"/>
      <c r="D1498" s="64"/>
      <c r="E1498" s="51"/>
      <c r="F1498" s="51"/>
      <c r="G1498" s="65"/>
      <c r="H1498" s="3"/>
    </row>
    <row r="1499" spans="1:8" x14ac:dyDescent="0.25">
      <c r="A1499" s="3"/>
      <c r="B1499" s="63"/>
      <c r="C1499" s="64"/>
      <c r="D1499" s="64"/>
      <c r="E1499" s="51"/>
      <c r="F1499" s="51"/>
      <c r="G1499" s="65"/>
      <c r="H1499" s="3"/>
    </row>
    <row r="1500" spans="1:8" x14ac:dyDescent="0.25">
      <c r="A1500" s="3"/>
      <c r="B1500" s="63"/>
      <c r="C1500" s="64"/>
      <c r="D1500" s="64"/>
      <c r="E1500" s="51"/>
      <c r="F1500" s="51"/>
      <c r="G1500" s="65"/>
      <c r="H1500" s="3"/>
    </row>
    <row r="1501" spans="1:8" x14ac:dyDescent="0.25">
      <c r="A1501" s="3"/>
      <c r="B1501" s="63"/>
      <c r="C1501" s="64"/>
      <c r="D1501" s="64"/>
      <c r="E1501" s="51"/>
      <c r="F1501" s="51"/>
      <c r="G1501" s="65"/>
      <c r="H1501" s="3"/>
    </row>
    <row r="1502" spans="1:8" x14ac:dyDescent="0.25">
      <c r="A1502" s="3"/>
      <c r="B1502" s="63"/>
      <c r="C1502" s="64"/>
      <c r="D1502" s="64"/>
      <c r="E1502" s="51"/>
      <c r="F1502" s="51"/>
      <c r="G1502" s="65"/>
      <c r="H1502" s="3"/>
    </row>
    <row r="1503" spans="1:8" x14ac:dyDescent="0.25">
      <c r="A1503" s="3"/>
      <c r="B1503" s="63"/>
      <c r="C1503" s="64"/>
      <c r="D1503" s="64"/>
      <c r="E1503" s="51"/>
      <c r="F1503" s="51"/>
      <c r="G1503" s="65"/>
      <c r="H1503" s="3"/>
    </row>
    <row r="1504" spans="1:8" x14ac:dyDescent="0.25">
      <c r="A1504" s="3"/>
      <c r="B1504" s="63"/>
      <c r="C1504" s="64"/>
      <c r="D1504" s="64"/>
      <c r="E1504" s="51"/>
      <c r="F1504" s="51"/>
      <c r="G1504" s="65"/>
      <c r="H1504" s="3"/>
    </row>
    <row r="1505" spans="1:8" x14ac:dyDescent="0.25">
      <c r="A1505" s="3"/>
      <c r="B1505" s="63"/>
      <c r="C1505" s="64"/>
      <c r="D1505" s="64"/>
      <c r="E1505" s="51"/>
      <c r="F1505" s="51"/>
      <c r="G1505" s="65"/>
      <c r="H1505" s="3"/>
    </row>
    <row r="1506" spans="1:8" x14ac:dyDescent="0.25">
      <c r="A1506" s="3"/>
      <c r="B1506" s="63"/>
      <c r="C1506" s="64"/>
      <c r="D1506" s="64"/>
      <c r="E1506" s="51"/>
      <c r="F1506" s="51"/>
      <c r="G1506" s="65"/>
      <c r="H1506" s="3"/>
    </row>
    <row r="1507" spans="1:8" x14ac:dyDescent="0.25">
      <c r="A1507" s="3"/>
      <c r="B1507" s="63"/>
      <c r="C1507" s="64"/>
      <c r="D1507" s="64"/>
      <c r="E1507" s="51"/>
      <c r="F1507" s="51"/>
      <c r="G1507" s="65"/>
      <c r="H1507" s="3"/>
    </row>
    <row r="1508" spans="1:8" x14ac:dyDescent="0.25">
      <c r="A1508" s="3"/>
      <c r="B1508" s="63"/>
      <c r="C1508" s="64"/>
      <c r="D1508" s="64"/>
      <c r="E1508" s="51"/>
      <c r="F1508" s="51"/>
      <c r="G1508" s="65"/>
      <c r="H1508" s="3"/>
    </row>
    <row r="1509" spans="1:8" x14ac:dyDescent="0.25">
      <c r="A1509" s="3"/>
      <c r="B1509" s="63"/>
      <c r="C1509" s="64"/>
      <c r="D1509" s="64"/>
      <c r="E1509" s="51"/>
      <c r="F1509" s="51"/>
      <c r="G1509" s="65"/>
      <c r="H1509" s="3"/>
    </row>
    <row r="1510" spans="1:8" x14ac:dyDescent="0.25">
      <c r="A1510" s="3"/>
      <c r="B1510" s="63"/>
      <c r="C1510" s="64"/>
      <c r="D1510" s="64"/>
      <c r="E1510" s="51"/>
      <c r="F1510" s="51"/>
      <c r="G1510" s="65"/>
      <c r="H1510" s="3"/>
    </row>
    <row r="1511" spans="1:8" x14ac:dyDescent="0.25">
      <c r="A1511" s="3"/>
      <c r="B1511" s="63"/>
      <c r="C1511" s="64"/>
      <c r="D1511" s="64"/>
      <c r="E1511" s="51"/>
      <c r="F1511" s="51"/>
      <c r="G1511" s="65"/>
      <c r="H1511" s="3"/>
    </row>
    <row r="1512" spans="1:8" x14ac:dyDescent="0.25">
      <c r="A1512" s="3"/>
      <c r="B1512" s="63"/>
      <c r="C1512" s="64"/>
      <c r="D1512" s="64"/>
      <c r="E1512" s="51"/>
      <c r="F1512" s="51"/>
      <c r="G1512" s="65"/>
      <c r="H1512" s="3"/>
    </row>
    <row r="1513" spans="1:8" x14ac:dyDescent="0.25">
      <c r="A1513" s="3"/>
      <c r="B1513" s="63"/>
      <c r="C1513" s="64"/>
      <c r="D1513" s="64"/>
      <c r="E1513" s="51"/>
      <c r="F1513" s="51"/>
      <c r="G1513" s="65"/>
      <c r="H1513" s="3"/>
    </row>
    <row r="1514" spans="1:8" x14ac:dyDescent="0.25">
      <c r="A1514" s="3"/>
      <c r="B1514" s="63"/>
      <c r="C1514" s="64"/>
      <c r="D1514" s="64"/>
      <c r="E1514" s="51"/>
      <c r="F1514" s="51"/>
      <c r="G1514" s="65"/>
      <c r="H1514" s="3"/>
    </row>
    <row r="1515" spans="1:8" x14ac:dyDescent="0.25">
      <c r="A1515" s="3"/>
      <c r="B1515" s="63"/>
      <c r="C1515" s="64"/>
      <c r="D1515" s="64"/>
      <c r="E1515" s="51"/>
      <c r="F1515" s="51"/>
      <c r="G1515" s="65"/>
      <c r="H1515" s="3"/>
    </row>
    <row r="1516" spans="1:8" x14ac:dyDescent="0.25">
      <c r="A1516" s="3"/>
      <c r="B1516" s="63"/>
      <c r="C1516" s="64"/>
      <c r="D1516" s="64"/>
      <c r="E1516" s="51"/>
      <c r="F1516" s="51"/>
      <c r="G1516" s="65"/>
      <c r="H1516" s="3"/>
    </row>
    <row r="1517" spans="1:8" x14ac:dyDescent="0.25">
      <c r="A1517" s="3"/>
      <c r="B1517" s="63"/>
      <c r="C1517" s="64"/>
      <c r="D1517" s="64"/>
      <c r="E1517" s="51"/>
      <c r="F1517" s="51"/>
      <c r="G1517" s="65"/>
      <c r="H1517" s="3"/>
    </row>
    <row r="1518" spans="1:8" x14ac:dyDescent="0.25">
      <c r="A1518" s="3"/>
      <c r="B1518" s="63"/>
      <c r="C1518" s="64"/>
      <c r="D1518" s="64"/>
      <c r="E1518" s="51"/>
      <c r="F1518" s="51"/>
      <c r="G1518" s="65"/>
      <c r="H1518" s="3"/>
    </row>
    <row r="1519" spans="1:8" x14ac:dyDescent="0.25">
      <c r="A1519" s="3"/>
      <c r="B1519" s="63"/>
      <c r="C1519" s="64"/>
      <c r="D1519" s="64"/>
      <c r="E1519" s="51"/>
      <c r="F1519" s="51"/>
      <c r="G1519" s="65"/>
      <c r="H1519" s="3"/>
    </row>
    <row r="1520" spans="1:8" x14ac:dyDescent="0.25">
      <c r="A1520" s="3"/>
      <c r="B1520" s="63"/>
      <c r="C1520" s="64"/>
      <c r="D1520" s="64"/>
      <c r="E1520" s="51"/>
      <c r="F1520" s="51"/>
      <c r="G1520" s="65"/>
      <c r="H1520" s="3"/>
    </row>
    <row r="1521" spans="1:8" x14ac:dyDescent="0.25">
      <c r="A1521" s="3"/>
      <c r="B1521" s="63"/>
      <c r="C1521" s="64"/>
      <c r="D1521" s="64"/>
      <c r="E1521" s="51"/>
      <c r="F1521" s="51"/>
      <c r="G1521" s="65"/>
      <c r="H1521" s="3"/>
    </row>
    <row r="1522" spans="1:8" x14ac:dyDescent="0.25">
      <c r="A1522" s="3"/>
      <c r="B1522" s="63"/>
      <c r="C1522" s="64"/>
      <c r="D1522" s="64"/>
      <c r="E1522" s="51"/>
      <c r="F1522" s="51"/>
      <c r="G1522" s="65"/>
      <c r="H1522" s="3"/>
    </row>
    <row r="1523" spans="1:8" x14ac:dyDescent="0.25">
      <c r="A1523" s="3"/>
      <c r="B1523" s="63"/>
      <c r="C1523" s="64"/>
      <c r="D1523" s="64"/>
      <c r="E1523" s="51"/>
      <c r="F1523" s="51"/>
      <c r="G1523" s="65"/>
      <c r="H1523" s="3"/>
    </row>
    <row r="1524" spans="1:8" x14ac:dyDescent="0.25">
      <c r="A1524" s="3"/>
      <c r="B1524" s="63"/>
      <c r="C1524" s="64"/>
      <c r="D1524" s="64"/>
      <c r="E1524" s="51"/>
      <c r="F1524" s="51"/>
      <c r="G1524" s="65"/>
      <c r="H1524" s="3"/>
    </row>
    <row r="1525" spans="1:8" x14ac:dyDescent="0.25">
      <c r="A1525" s="3"/>
      <c r="B1525" s="63"/>
      <c r="C1525" s="64"/>
      <c r="D1525" s="64"/>
      <c r="E1525" s="51"/>
      <c r="F1525" s="51"/>
      <c r="G1525" s="65"/>
      <c r="H1525" s="3"/>
    </row>
    <row r="1526" spans="1:8" x14ac:dyDescent="0.25">
      <c r="A1526" s="3"/>
      <c r="B1526" s="63"/>
      <c r="C1526" s="64"/>
      <c r="D1526" s="64"/>
      <c r="E1526" s="51"/>
      <c r="F1526" s="51"/>
      <c r="G1526" s="65"/>
      <c r="H1526" s="3"/>
    </row>
    <row r="1527" spans="1:8" x14ac:dyDescent="0.25">
      <c r="A1527" s="3"/>
      <c r="B1527" s="63"/>
      <c r="C1527" s="64"/>
      <c r="D1527" s="64"/>
      <c r="E1527" s="51"/>
      <c r="F1527" s="51"/>
      <c r="G1527" s="65"/>
      <c r="H1527" s="3"/>
    </row>
    <row r="1528" spans="1:8" x14ac:dyDescent="0.25">
      <c r="A1528" s="3"/>
      <c r="B1528" s="63"/>
      <c r="C1528" s="64"/>
      <c r="D1528" s="64"/>
      <c r="E1528" s="51"/>
      <c r="F1528" s="51"/>
      <c r="G1528" s="65"/>
      <c r="H1528" s="3"/>
    </row>
    <row r="1529" spans="1:8" x14ac:dyDescent="0.25">
      <c r="A1529" s="3"/>
      <c r="B1529" s="63"/>
      <c r="C1529" s="64"/>
      <c r="D1529" s="64"/>
      <c r="E1529" s="51"/>
      <c r="F1529" s="51"/>
      <c r="G1529" s="65"/>
      <c r="H1529" s="3"/>
    </row>
    <row r="1530" spans="1:8" x14ac:dyDescent="0.25">
      <c r="A1530" s="3"/>
      <c r="B1530" s="63"/>
      <c r="C1530" s="64"/>
      <c r="D1530" s="64"/>
      <c r="E1530" s="51"/>
      <c r="F1530" s="51"/>
      <c r="G1530" s="65"/>
      <c r="H1530" s="3"/>
    </row>
    <row r="1531" spans="1:8" x14ac:dyDescent="0.25">
      <c r="A1531" s="3"/>
      <c r="B1531" s="63"/>
      <c r="C1531" s="64"/>
      <c r="D1531" s="64"/>
      <c r="E1531" s="51"/>
      <c r="F1531" s="51"/>
      <c r="G1531" s="65"/>
      <c r="H1531" s="3"/>
    </row>
    <row r="1532" spans="1:8" x14ac:dyDescent="0.25">
      <c r="A1532" s="3"/>
      <c r="B1532" s="63"/>
      <c r="C1532" s="64"/>
      <c r="D1532" s="64"/>
      <c r="E1532" s="51"/>
      <c r="F1532" s="51"/>
      <c r="G1532" s="65"/>
      <c r="H1532" s="3"/>
    </row>
    <row r="1533" spans="1:8" x14ac:dyDescent="0.25">
      <c r="A1533" s="3"/>
      <c r="B1533" s="63"/>
      <c r="C1533" s="64"/>
      <c r="D1533" s="64"/>
      <c r="E1533" s="51"/>
      <c r="F1533" s="51"/>
      <c r="G1533" s="65"/>
      <c r="H1533" s="3"/>
    </row>
    <row r="1534" spans="1:8" x14ac:dyDescent="0.25">
      <c r="A1534" s="3"/>
      <c r="B1534" s="63"/>
      <c r="C1534" s="64"/>
      <c r="D1534" s="64"/>
      <c r="E1534" s="51"/>
      <c r="F1534" s="51"/>
      <c r="G1534" s="65"/>
      <c r="H1534" s="3"/>
    </row>
    <row r="1535" spans="1:8" x14ac:dyDescent="0.25">
      <c r="A1535" s="3"/>
      <c r="B1535" s="63"/>
      <c r="C1535" s="64"/>
      <c r="D1535" s="64"/>
      <c r="E1535" s="51"/>
      <c r="F1535" s="51"/>
      <c r="G1535" s="65"/>
      <c r="H1535" s="3"/>
    </row>
    <row r="1536" spans="1:8" x14ac:dyDescent="0.25">
      <c r="A1536" s="3"/>
      <c r="B1536" s="63"/>
      <c r="C1536" s="64"/>
      <c r="D1536" s="64"/>
      <c r="E1536" s="51"/>
      <c r="F1536" s="51"/>
      <c r="G1536" s="65"/>
      <c r="H1536" s="3"/>
    </row>
    <row r="1537" spans="1:8" x14ac:dyDescent="0.25">
      <c r="A1537" s="3"/>
      <c r="B1537" s="63"/>
      <c r="C1537" s="64"/>
      <c r="D1537" s="64"/>
      <c r="E1537" s="51"/>
      <c r="F1537" s="51"/>
      <c r="G1537" s="65"/>
      <c r="H1537" s="3"/>
    </row>
    <row r="1538" spans="1:8" x14ac:dyDescent="0.25">
      <c r="A1538" s="3"/>
      <c r="B1538" s="63"/>
      <c r="C1538" s="64"/>
      <c r="D1538" s="64"/>
      <c r="E1538" s="51"/>
      <c r="F1538" s="51"/>
      <c r="G1538" s="65"/>
      <c r="H1538" s="3"/>
    </row>
    <row r="1539" spans="1:8" x14ac:dyDescent="0.25">
      <c r="A1539" s="3"/>
      <c r="B1539" s="63"/>
      <c r="C1539" s="64"/>
      <c r="D1539" s="64"/>
      <c r="E1539" s="51"/>
      <c r="F1539" s="51"/>
      <c r="G1539" s="65"/>
      <c r="H1539" s="3"/>
    </row>
    <row r="1540" spans="1:8" x14ac:dyDescent="0.25">
      <c r="A1540" s="3"/>
      <c r="B1540" s="63"/>
      <c r="C1540" s="64"/>
      <c r="D1540" s="64"/>
      <c r="E1540" s="51"/>
      <c r="F1540" s="51"/>
      <c r="G1540" s="65"/>
      <c r="H1540" s="3"/>
    </row>
    <row r="1541" spans="1:8" x14ac:dyDescent="0.25">
      <c r="A1541" s="3"/>
      <c r="B1541" s="63"/>
      <c r="C1541" s="64"/>
      <c r="D1541" s="64"/>
      <c r="E1541" s="51"/>
      <c r="F1541" s="51"/>
      <c r="G1541" s="65"/>
      <c r="H1541" s="3"/>
    </row>
    <row r="1542" spans="1:8" x14ac:dyDescent="0.25">
      <c r="A1542" s="3"/>
      <c r="B1542" s="63"/>
      <c r="C1542" s="64"/>
      <c r="D1542" s="64"/>
      <c r="E1542" s="51"/>
      <c r="F1542" s="51"/>
      <c r="G1542" s="65"/>
      <c r="H1542" s="3"/>
    </row>
    <row r="1543" spans="1:8" x14ac:dyDescent="0.25">
      <c r="A1543" s="3"/>
      <c r="B1543" s="63"/>
      <c r="C1543" s="64"/>
      <c r="D1543" s="64"/>
      <c r="E1543" s="51"/>
      <c r="F1543" s="51"/>
      <c r="G1543" s="65"/>
      <c r="H1543" s="3"/>
    </row>
    <row r="1544" spans="1:8" x14ac:dyDescent="0.25">
      <c r="A1544" s="3"/>
      <c r="B1544" s="63"/>
      <c r="C1544" s="64"/>
      <c r="D1544" s="64"/>
      <c r="E1544" s="51"/>
      <c r="F1544" s="51"/>
      <c r="G1544" s="65"/>
      <c r="H1544" s="3"/>
    </row>
    <row r="1545" spans="1:8" x14ac:dyDescent="0.25">
      <c r="A1545" s="3"/>
      <c r="B1545" s="63"/>
      <c r="C1545" s="64"/>
      <c r="D1545" s="64"/>
      <c r="E1545" s="51"/>
      <c r="F1545" s="51"/>
      <c r="G1545" s="65"/>
      <c r="H1545" s="3"/>
    </row>
    <row r="1546" spans="1:8" x14ac:dyDescent="0.25">
      <c r="A1546" s="3"/>
      <c r="B1546" s="63"/>
      <c r="C1546" s="64"/>
      <c r="D1546" s="64"/>
      <c r="E1546" s="51"/>
      <c r="F1546" s="51"/>
      <c r="G1546" s="65"/>
      <c r="H1546" s="3"/>
    </row>
    <row r="1547" spans="1:8" x14ac:dyDescent="0.25">
      <c r="A1547" s="3"/>
      <c r="B1547" s="63"/>
      <c r="C1547" s="64"/>
      <c r="D1547" s="64"/>
      <c r="E1547" s="51"/>
      <c r="F1547" s="51"/>
      <c r="G1547" s="65"/>
      <c r="H1547" s="3"/>
    </row>
    <row r="1548" spans="1:8" x14ac:dyDescent="0.25">
      <c r="A1548" s="3"/>
      <c r="B1548" s="63"/>
      <c r="C1548" s="64"/>
      <c r="D1548" s="64"/>
      <c r="E1548" s="51"/>
      <c r="F1548" s="51"/>
      <c r="G1548" s="65"/>
      <c r="H1548" s="3"/>
    </row>
    <row r="1549" spans="1:8" x14ac:dyDescent="0.25">
      <c r="A1549" s="3"/>
      <c r="B1549" s="63"/>
      <c r="C1549" s="64"/>
      <c r="D1549" s="64"/>
      <c r="E1549" s="51"/>
      <c r="F1549" s="51"/>
      <c r="G1549" s="65"/>
      <c r="H1549" s="3"/>
    </row>
    <row r="1550" spans="1:8" x14ac:dyDescent="0.25">
      <c r="A1550" s="3"/>
      <c r="B1550" s="63"/>
      <c r="C1550" s="64"/>
      <c r="D1550" s="64"/>
      <c r="E1550" s="51"/>
      <c r="F1550" s="51"/>
      <c r="G1550" s="65"/>
      <c r="H1550" s="3"/>
    </row>
    <row r="1551" spans="1:8" x14ac:dyDescent="0.25">
      <c r="A1551" s="3"/>
      <c r="B1551" s="63"/>
      <c r="C1551" s="64"/>
      <c r="D1551" s="64"/>
      <c r="E1551" s="51"/>
      <c r="F1551" s="51"/>
      <c r="G1551" s="65"/>
      <c r="H1551" s="3"/>
    </row>
    <row r="1552" spans="1:8" x14ac:dyDescent="0.25">
      <c r="A1552" s="3"/>
      <c r="B1552" s="63"/>
      <c r="C1552" s="64"/>
      <c r="D1552" s="64"/>
      <c r="E1552" s="51"/>
      <c r="F1552" s="51"/>
      <c r="G1552" s="65"/>
      <c r="H1552" s="3"/>
    </row>
    <row r="1553" spans="1:8" x14ac:dyDescent="0.25">
      <c r="A1553" s="3"/>
      <c r="B1553" s="63"/>
      <c r="C1553" s="64"/>
      <c r="D1553" s="64"/>
      <c r="E1553" s="51"/>
      <c r="F1553" s="51"/>
      <c r="G1553" s="65"/>
      <c r="H1553" s="3"/>
    </row>
    <row r="1554" spans="1:8" x14ac:dyDescent="0.25">
      <c r="A1554" s="3"/>
      <c r="B1554" s="63"/>
      <c r="C1554" s="64"/>
      <c r="D1554" s="64"/>
      <c r="E1554" s="51"/>
      <c r="F1554" s="51"/>
      <c r="G1554" s="65"/>
      <c r="H1554" s="3"/>
    </row>
    <row r="1555" spans="1:8" x14ac:dyDescent="0.25">
      <c r="A1555" s="3"/>
      <c r="B1555" s="63"/>
      <c r="C1555" s="64"/>
      <c r="D1555" s="64"/>
      <c r="E1555" s="51"/>
      <c r="F1555" s="51"/>
      <c r="G1555" s="65"/>
      <c r="H1555" s="3"/>
    </row>
    <row r="1556" spans="1:8" x14ac:dyDescent="0.25">
      <c r="A1556" s="3"/>
      <c r="B1556" s="63"/>
      <c r="C1556" s="64"/>
      <c r="D1556" s="64"/>
      <c r="E1556" s="51"/>
      <c r="F1556" s="51"/>
      <c r="G1556" s="65"/>
      <c r="H1556" s="3"/>
    </row>
    <row r="1557" spans="1:8" x14ac:dyDescent="0.25">
      <c r="A1557" s="3"/>
      <c r="B1557" s="63"/>
      <c r="C1557" s="64"/>
      <c r="D1557" s="64"/>
      <c r="E1557" s="51"/>
      <c r="F1557" s="51"/>
      <c r="G1557" s="65"/>
      <c r="H1557" s="3"/>
    </row>
    <row r="1558" spans="1:8" x14ac:dyDescent="0.25">
      <c r="A1558" s="3"/>
      <c r="B1558" s="63"/>
      <c r="C1558" s="64"/>
      <c r="D1558" s="64"/>
      <c r="E1558" s="51"/>
      <c r="F1558" s="51"/>
      <c r="G1558" s="65"/>
      <c r="H1558" s="3"/>
    </row>
    <row r="1559" spans="1:8" x14ac:dyDescent="0.25">
      <c r="A1559" s="3"/>
      <c r="B1559" s="63"/>
      <c r="C1559" s="64"/>
      <c r="D1559" s="64"/>
      <c r="E1559" s="51"/>
      <c r="F1559" s="51"/>
      <c r="G1559" s="65"/>
      <c r="H1559" s="3"/>
    </row>
    <row r="1560" spans="1:8" x14ac:dyDescent="0.25">
      <c r="A1560" s="3"/>
      <c r="B1560" s="63"/>
      <c r="C1560" s="64"/>
      <c r="D1560" s="64"/>
      <c r="E1560" s="51"/>
      <c r="F1560" s="51"/>
      <c r="G1560" s="65"/>
      <c r="H1560" s="3"/>
    </row>
    <row r="1561" spans="1:8" x14ac:dyDescent="0.25">
      <c r="A1561" s="3"/>
      <c r="B1561" s="63"/>
      <c r="C1561" s="64"/>
      <c r="D1561" s="64"/>
      <c r="E1561" s="51"/>
      <c r="F1561" s="51"/>
      <c r="G1561" s="65"/>
      <c r="H1561" s="3"/>
    </row>
    <row r="1562" spans="1:8" x14ac:dyDescent="0.25">
      <c r="A1562" s="3"/>
      <c r="B1562" s="63"/>
      <c r="C1562" s="64"/>
      <c r="D1562" s="64"/>
      <c r="E1562" s="51"/>
      <c r="F1562" s="51"/>
      <c r="G1562" s="65"/>
      <c r="H1562" s="3"/>
    </row>
    <row r="1563" spans="1:8" x14ac:dyDescent="0.25">
      <c r="A1563" s="3"/>
      <c r="B1563" s="63"/>
      <c r="C1563" s="64"/>
      <c r="D1563" s="64"/>
      <c r="E1563" s="51"/>
      <c r="F1563" s="51"/>
      <c r="G1563" s="65"/>
      <c r="H1563" s="3"/>
    </row>
    <row r="1564" spans="1:8" x14ac:dyDescent="0.25">
      <c r="A1564" s="3"/>
      <c r="B1564" s="63"/>
      <c r="C1564" s="64"/>
      <c r="D1564" s="64"/>
      <c r="E1564" s="51"/>
      <c r="F1564" s="51"/>
      <c r="G1564" s="65"/>
      <c r="H1564" s="3"/>
    </row>
    <row r="1565" spans="1:8" x14ac:dyDescent="0.25">
      <c r="A1565" s="3"/>
      <c r="B1565" s="63"/>
      <c r="C1565" s="64"/>
      <c r="D1565" s="64"/>
      <c r="E1565" s="51"/>
      <c r="F1565" s="51"/>
      <c r="G1565" s="65"/>
      <c r="H1565" s="3"/>
    </row>
    <row r="1566" spans="1:8" x14ac:dyDescent="0.25">
      <c r="A1566" s="3"/>
      <c r="B1566" s="63"/>
      <c r="C1566" s="64"/>
      <c r="D1566" s="64"/>
      <c r="E1566" s="51"/>
      <c r="F1566" s="51"/>
      <c r="G1566" s="65"/>
      <c r="H1566" s="3"/>
    </row>
    <row r="1567" spans="1:8" x14ac:dyDescent="0.25">
      <c r="A1567" s="3"/>
      <c r="B1567" s="63"/>
      <c r="C1567" s="64"/>
      <c r="D1567" s="64"/>
      <c r="E1567" s="51"/>
      <c r="F1567" s="51"/>
      <c r="G1567" s="65"/>
      <c r="H1567" s="3"/>
    </row>
    <row r="1568" spans="1:8" x14ac:dyDescent="0.25">
      <c r="A1568" s="3"/>
      <c r="B1568" s="63"/>
      <c r="C1568" s="64"/>
      <c r="D1568" s="64"/>
      <c r="E1568" s="51"/>
      <c r="F1568" s="51"/>
      <c r="G1568" s="65"/>
      <c r="H1568" s="3"/>
    </row>
    <row r="1569" spans="1:8" x14ac:dyDescent="0.25">
      <c r="A1569" s="3"/>
      <c r="B1569" s="63"/>
      <c r="C1569" s="64"/>
      <c r="D1569" s="64"/>
      <c r="E1569" s="51"/>
      <c r="F1569" s="51"/>
      <c r="G1569" s="65"/>
      <c r="H1569" s="3"/>
    </row>
    <row r="1570" spans="1:8" x14ac:dyDescent="0.25">
      <c r="A1570" s="3"/>
      <c r="B1570" s="63"/>
      <c r="C1570" s="64"/>
      <c r="D1570" s="64"/>
      <c r="E1570" s="51"/>
      <c r="F1570" s="51"/>
      <c r="G1570" s="65"/>
      <c r="H1570" s="3"/>
    </row>
    <row r="1571" spans="1:8" x14ac:dyDescent="0.25">
      <c r="A1571" s="3"/>
      <c r="B1571" s="63"/>
      <c r="C1571" s="64"/>
      <c r="D1571" s="64"/>
      <c r="E1571" s="51"/>
      <c r="F1571" s="51"/>
      <c r="G1571" s="65"/>
      <c r="H1571" s="3"/>
    </row>
    <row r="1572" spans="1:8" x14ac:dyDescent="0.25">
      <c r="A1572" s="3"/>
      <c r="B1572" s="63"/>
      <c r="C1572" s="64"/>
      <c r="D1572" s="64"/>
      <c r="E1572" s="51"/>
      <c r="F1572" s="51"/>
      <c r="G1572" s="65"/>
      <c r="H1572" s="3"/>
    </row>
    <row r="1573" spans="1:8" x14ac:dyDescent="0.25">
      <c r="A1573" s="3"/>
      <c r="B1573" s="63"/>
      <c r="C1573" s="64"/>
      <c r="D1573" s="64"/>
      <c r="E1573" s="51"/>
      <c r="F1573" s="51"/>
      <c r="G1573" s="65"/>
      <c r="H1573" s="3"/>
    </row>
    <row r="1574" spans="1:8" x14ac:dyDescent="0.25">
      <c r="A1574" s="3"/>
      <c r="B1574" s="63"/>
      <c r="C1574" s="64"/>
      <c r="D1574" s="64"/>
      <c r="E1574" s="51"/>
      <c r="F1574" s="51"/>
      <c r="G1574" s="65"/>
      <c r="H1574" s="3"/>
    </row>
    <row r="1575" spans="1:8" x14ac:dyDescent="0.25">
      <c r="A1575" s="3"/>
      <c r="B1575" s="63"/>
      <c r="C1575" s="64"/>
      <c r="D1575" s="64"/>
      <c r="E1575" s="51"/>
      <c r="F1575" s="51"/>
      <c r="G1575" s="65"/>
      <c r="H1575" s="3"/>
    </row>
    <row r="1576" spans="1:8" x14ac:dyDescent="0.25">
      <c r="A1576" s="3"/>
      <c r="B1576" s="63"/>
      <c r="C1576" s="64"/>
      <c r="D1576" s="64"/>
      <c r="E1576" s="51"/>
      <c r="F1576" s="51"/>
      <c r="G1576" s="65"/>
      <c r="H1576" s="3"/>
    </row>
    <row r="1577" spans="1:8" x14ac:dyDescent="0.25">
      <c r="A1577" s="3"/>
      <c r="B1577" s="63"/>
      <c r="C1577" s="64"/>
      <c r="D1577" s="64"/>
      <c r="E1577" s="51"/>
      <c r="F1577" s="51"/>
      <c r="G1577" s="65"/>
      <c r="H1577" s="3"/>
    </row>
    <row r="1578" spans="1:8" x14ac:dyDescent="0.25">
      <c r="A1578" s="3"/>
      <c r="B1578" s="63"/>
      <c r="C1578" s="64"/>
      <c r="D1578" s="64"/>
      <c r="E1578" s="51"/>
      <c r="F1578" s="51"/>
      <c r="G1578" s="65"/>
      <c r="H1578" s="3"/>
    </row>
    <row r="1579" spans="1:8" x14ac:dyDescent="0.25">
      <c r="A1579" s="3"/>
      <c r="B1579" s="63"/>
      <c r="C1579" s="64"/>
      <c r="D1579" s="64"/>
      <c r="E1579" s="51"/>
      <c r="F1579" s="51"/>
      <c r="G1579" s="65"/>
      <c r="H1579" s="3"/>
    </row>
    <row r="1580" spans="1:8" x14ac:dyDescent="0.25">
      <c r="A1580" s="3"/>
      <c r="B1580" s="63"/>
      <c r="C1580" s="64"/>
      <c r="D1580" s="64"/>
      <c r="E1580" s="51"/>
      <c r="F1580" s="51"/>
      <c r="G1580" s="65"/>
      <c r="H1580" s="3"/>
    </row>
    <row r="1581" spans="1:8" x14ac:dyDescent="0.25">
      <c r="A1581" s="3"/>
      <c r="B1581" s="63"/>
      <c r="C1581" s="64"/>
      <c r="D1581" s="64"/>
      <c r="E1581" s="51"/>
      <c r="F1581" s="51"/>
      <c r="G1581" s="65"/>
      <c r="H1581" s="3"/>
    </row>
    <row r="1582" spans="1:8" x14ac:dyDescent="0.25">
      <c r="A1582" s="3"/>
      <c r="B1582" s="63"/>
      <c r="C1582" s="64"/>
      <c r="D1582" s="64"/>
      <c r="E1582" s="51"/>
      <c r="F1582" s="51"/>
      <c r="G1582" s="65"/>
      <c r="H1582" s="3"/>
    </row>
    <row r="1583" spans="1:8" x14ac:dyDescent="0.25">
      <c r="A1583" s="3"/>
      <c r="B1583" s="63"/>
      <c r="C1583" s="64"/>
      <c r="D1583" s="64"/>
      <c r="E1583" s="51"/>
      <c r="F1583" s="51"/>
      <c r="G1583" s="65"/>
      <c r="H1583" s="3"/>
    </row>
    <row r="1584" spans="1:8" x14ac:dyDescent="0.25">
      <c r="A1584" s="3"/>
      <c r="B1584" s="63"/>
      <c r="C1584" s="64"/>
      <c r="D1584" s="64"/>
      <c r="E1584" s="51"/>
      <c r="F1584" s="51"/>
      <c r="G1584" s="65"/>
      <c r="H1584" s="3"/>
    </row>
    <row r="1585" spans="1:8" x14ac:dyDescent="0.25">
      <c r="A1585" s="3"/>
      <c r="B1585" s="63"/>
      <c r="C1585" s="64"/>
      <c r="D1585" s="64"/>
      <c r="E1585" s="51"/>
      <c r="F1585" s="51"/>
      <c r="G1585" s="65"/>
      <c r="H1585" s="3"/>
    </row>
    <row r="1586" spans="1:8" x14ac:dyDescent="0.25">
      <c r="A1586" s="3"/>
      <c r="B1586" s="63"/>
      <c r="C1586" s="64"/>
      <c r="D1586" s="64"/>
      <c r="E1586" s="51"/>
      <c r="F1586" s="51"/>
      <c r="G1586" s="65"/>
      <c r="H1586" s="3"/>
    </row>
    <row r="1587" spans="1:8" x14ac:dyDescent="0.25">
      <c r="A1587" s="3"/>
      <c r="B1587" s="63"/>
      <c r="C1587" s="64"/>
      <c r="D1587" s="64"/>
      <c r="E1587" s="51"/>
      <c r="F1587" s="51"/>
      <c r="G1587" s="65"/>
      <c r="H1587" s="3"/>
    </row>
    <row r="1588" spans="1:8" x14ac:dyDescent="0.25">
      <c r="A1588" s="3"/>
      <c r="B1588" s="63"/>
      <c r="C1588" s="64"/>
      <c r="D1588" s="64"/>
      <c r="E1588" s="51"/>
      <c r="F1588" s="51"/>
      <c r="G1588" s="65"/>
      <c r="H1588" s="3"/>
    </row>
    <row r="1589" spans="1:8" x14ac:dyDescent="0.25">
      <c r="A1589" s="3"/>
      <c r="B1589" s="63"/>
      <c r="C1589" s="64"/>
      <c r="D1589" s="64"/>
      <c r="E1589" s="51"/>
      <c r="F1589" s="51"/>
      <c r="G1589" s="65"/>
      <c r="H1589" s="3"/>
    </row>
    <row r="1590" spans="1:8" x14ac:dyDescent="0.25">
      <c r="A1590" s="3"/>
      <c r="B1590" s="63"/>
      <c r="C1590" s="64"/>
      <c r="D1590" s="64"/>
      <c r="E1590" s="51"/>
      <c r="F1590" s="51"/>
      <c r="G1590" s="65"/>
      <c r="H1590" s="3"/>
    </row>
    <row r="1591" spans="1:8" x14ac:dyDescent="0.25">
      <c r="A1591" s="3"/>
      <c r="B1591" s="63"/>
      <c r="C1591" s="64"/>
      <c r="D1591" s="64"/>
      <c r="E1591" s="51"/>
      <c r="F1591" s="51"/>
      <c r="G1591" s="65"/>
      <c r="H1591" s="3"/>
    </row>
    <row r="1592" spans="1:8" x14ac:dyDescent="0.25">
      <c r="A1592" s="3"/>
      <c r="B1592" s="63"/>
      <c r="C1592" s="64"/>
      <c r="D1592" s="64"/>
      <c r="E1592" s="51"/>
      <c r="F1592" s="51"/>
      <c r="G1592" s="65"/>
      <c r="H1592" s="3"/>
    </row>
    <row r="1593" spans="1:8" x14ac:dyDescent="0.25">
      <c r="A1593" s="3"/>
      <c r="B1593" s="63"/>
      <c r="C1593" s="64"/>
      <c r="D1593" s="64"/>
      <c r="E1593" s="51"/>
      <c r="F1593" s="51"/>
      <c r="G1593" s="65"/>
      <c r="H1593" s="3"/>
    </row>
    <row r="1594" spans="1:8" x14ac:dyDescent="0.25">
      <c r="A1594" s="3"/>
      <c r="B1594" s="63"/>
      <c r="C1594" s="64"/>
      <c r="D1594" s="64"/>
      <c r="E1594" s="51"/>
      <c r="F1594" s="51"/>
      <c r="G1594" s="65"/>
      <c r="H1594" s="3"/>
    </row>
    <row r="1595" spans="1:8" x14ac:dyDescent="0.25">
      <c r="A1595" s="3"/>
      <c r="B1595" s="63"/>
      <c r="C1595" s="64"/>
      <c r="D1595" s="64"/>
      <c r="E1595" s="51"/>
      <c r="F1595" s="51"/>
      <c r="G1595" s="65"/>
      <c r="H1595" s="3"/>
    </row>
    <row r="1596" spans="1:8" x14ac:dyDescent="0.25">
      <c r="A1596" s="3"/>
      <c r="B1596" s="63"/>
      <c r="C1596" s="64"/>
      <c r="D1596" s="64"/>
      <c r="E1596" s="51"/>
      <c r="F1596" s="51"/>
      <c r="G1596" s="65"/>
      <c r="H1596" s="3"/>
    </row>
    <row r="1597" spans="1:8" x14ac:dyDescent="0.25">
      <c r="A1597" s="3"/>
      <c r="B1597" s="63"/>
      <c r="C1597" s="64"/>
      <c r="D1597" s="64"/>
      <c r="E1597" s="51"/>
      <c r="F1597" s="51"/>
      <c r="G1597" s="65"/>
      <c r="H1597" s="3"/>
    </row>
    <row r="1598" spans="1:8" x14ac:dyDescent="0.25">
      <c r="A1598" s="3"/>
      <c r="B1598" s="63"/>
      <c r="C1598" s="64"/>
      <c r="D1598" s="64"/>
      <c r="E1598" s="51"/>
      <c r="F1598" s="51"/>
      <c r="G1598" s="65"/>
      <c r="H1598" s="3"/>
    </row>
    <row r="1599" spans="1:8" x14ac:dyDescent="0.25">
      <c r="A1599" s="3"/>
      <c r="B1599" s="63"/>
      <c r="C1599" s="64"/>
      <c r="D1599" s="64"/>
      <c r="E1599" s="51"/>
      <c r="F1599" s="51"/>
      <c r="G1599" s="65"/>
      <c r="H1599" s="3"/>
    </row>
    <row r="1600" spans="1:8" x14ac:dyDescent="0.25">
      <c r="A1600" s="3"/>
      <c r="B1600" s="63"/>
      <c r="C1600" s="64"/>
      <c r="D1600" s="64"/>
      <c r="E1600" s="51"/>
      <c r="F1600" s="51"/>
      <c r="G1600" s="65"/>
      <c r="H1600" s="3"/>
    </row>
    <row r="1601" spans="1:8" x14ac:dyDescent="0.25">
      <c r="A1601" s="3"/>
      <c r="B1601" s="63"/>
      <c r="C1601" s="64"/>
      <c r="D1601" s="64"/>
      <c r="E1601" s="51"/>
      <c r="F1601" s="51"/>
      <c r="G1601" s="65"/>
      <c r="H1601" s="3"/>
    </row>
    <row r="1602" spans="1:8" x14ac:dyDescent="0.25">
      <c r="A1602" s="3"/>
      <c r="B1602" s="63"/>
      <c r="C1602" s="64"/>
      <c r="D1602" s="64"/>
      <c r="E1602" s="51"/>
      <c r="F1602" s="51"/>
      <c r="G1602" s="65"/>
      <c r="H1602" s="3"/>
    </row>
    <row r="1603" spans="1:8" x14ac:dyDescent="0.25">
      <c r="A1603" s="3"/>
      <c r="B1603" s="63"/>
      <c r="C1603" s="64"/>
      <c r="D1603" s="64"/>
      <c r="E1603" s="51"/>
      <c r="F1603" s="51"/>
      <c r="G1603" s="65"/>
      <c r="H1603" s="3"/>
    </row>
    <row r="1604" spans="1:8" x14ac:dyDescent="0.25">
      <c r="A1604" s="3"/>
      <c r="B1604" s="63"/>
      <c r="C1604" s="64"/>
      <c r="D1604" s="64"/>
      <c r="E1604" s="51"/>
      <c r="F1604" s="51"/>
      <c r="G1604" s="65"/>
      <c r="H1604" s="3"/>
    </row>
    <row r="1605" spans="1:8" x14ac:dyDescent="0.25">
      <c r="A1605" s="3"/>
      <c r="B1605" s="63"/>
      <c r="C1605" s="64"/>
      <c r="D1605" s="64"/>
      <c r="E1605" s="51"/>
      <c r="F1605" s="51"/>
      <c r="G1605" s="65"/>
      <c r="H1605" s="3"/>
    </row>
    <row r="1606" spans="1:8" x14ac:dyDescent="0.25">
      <c r="A1606" s="3"/>
      <c r="B1606" s="63"/>
      <c r="C1606" s="64"/>
      <c r="D1606" s="64"/>
      <c r="E1606" s="51"/>
      <c r="F1606" s="51"/>
      <c r="G1606" s="65"/>
      <c r="H1606" s="3"/>
    </row>
    <row r="1607" spans="1:8" x14ac:dyDescent="0.25">
      <c r="A1607" s="3"/>
      <c r="B1607" s="63"/>
      <c r="C1607" s="64"/>
      <c r="D1607" s="64"/>
      <c r="E1607" s="51"/>
      <c r="F1607" s="51"/>
      <c r="G1607" s="65"/>
      <c r="H1607" s="3"/>
    </row>
    <row r="1608" spans="1:8" x14ac:dyDescent="0.25">
      <c r="A1608" s="3"/>
      <c r="B1608" s="63"/>
      <c r="C1608" s="64"/>
      <c r="D1608" s="64"/>
      <c r="E1608" s="51"/>
      <c r="F1608" s="51"/>
      <c r="G1608" s="65"/>
      <c r="H1608" s="3"/>
    </row>
    <row r="1609" spans="1:8" x14ac:dyDescent="0.25">
      <c r="A1609" s="3"/>
      <c r="B1609" s="63"/>
      <c r="C1609" s="64"/>
      <c r="D1609" s="64"/>
      <c r="E1609" s="51"/>
      <c r="F1609" s="51"/>
      <c r="G1609" s="65"/>
      <c r="H1609" s="3"/>
    </row>
    <row r="1610" spans="1:8" x14ac:dyDescent="0.25">
      <c r="A1610" s="3"/>
      <c r="B1610" s="63"/>
      <c r="C1610" s="64"/>
      <c r="D1610" s="64"/>
      <c r="E1610" s="51"/>
      <c r="F1610" s="51"/>
      <c r="G1610" s="65"/>
      <c r="H1610" s="3"/>
    </row>
    <row r="1611" spans="1:8" x14ac:dyDescent="0.25">
      <c r="A1611" s="3"/>
      <c r="B1611" s="63"/>
      <c r="C1611" s="64"/>
      <c r="D1611" s="64"/>
      <c r="E1611" s="51"/>
      <c r="F1611" s="51"/>
      <c r="G1611" s="65"/>
      <c r="H1611" s="3"/>
    </row>
    <row r="1612" spans="1:8" x14ac:dyDescent="0.25">
      <c r="A1612" s="3"/>
      <c r="B1612" s="63"/>
      <c r="C1612" s="64"/>
      <c r="D1612" s="64"/>
      <c r="E1612" s="51"/>
      <c r="F1612" s="51"/>
      <c r="G1612" s="65"/>
      <c r="H1612" s="3"/>
    </row>
    <row r="1613" spans="1:8" x14ac:dyDescent="0.25">
      <c r="A1613" s="3"/>
      <c r="B1613" s="63"/>
      <c r="C1613" s="64"/>
      <c r="D1613" s="64"/>
      <c r="E1613" s="51"/>
      <c r="F1613" s="51"/>
      <c r="G1613" s="65"/>
      <c r="H1613" s="3"/>
    </row>
    <row r="1614" spans="1:8" x14ac:dyDescent="0.25">
      <c r="A1614" s="3"/>
      <c r="B1614" s="63"/>
      <c r="C1614" s="64"/>
      <c r="D1614" s="64"/>
      <c r="E1614" s="51"/>
      <c r="F1614" s="51"/>
      <c r="G1614" s="65"/>
      <c r="H1614" s="3"/>
    </row>
    <row r="1615" spans="1:8" x14ac:dyDescent="0.25">
      <c r="A1615" s="3"/>
      <c r="B1615" s="63"/>
      <c r="C1615" s="64"/>
      <c r="D1615" s="64"/>
      <c r="E1615" s="51"/>
      <c r="F1615" s="51"/>
      <c r="G1615" s="65"/>
      <c r="H1615" s="3"/>
    </row>
    <row r="1616" spans="1:8" x14ac:dyDescent="0.25">
      <c r="A1616" s="3"/>
      <c r="B1616" s="63"/>
      <c r="C1616" s="64"/>
      <c r="D1616" s="64"/>
      <c r="E1616" s="51"/>
      <c r="F1616" s="51"/>
      <c r="G1616" s="65"/>
      <c r="H1616" s="3"/>
    </row>
    <row r="1617" spans="1:8" x14ac:dyDescent="0.25">
      <c r="A1617" s="3"/>
      <c r="B1617" s="63"/>
      <c r="C1617" s="64"/>
      <c r="D1617" s="64"/>
      <c r="E1617" s="51"/>
      <c r="F1617" s="51"/>
      <c r="G1617" s="65"/>
      <c r="H1617" s="3"/>
    </row>
    <row r="1618" spans="1:8" x14ac:dyDescent="0.25">
      <c r="A1618" s="3"/>
      <c r="B1618" s="63"/>
      <c r="C1618" s="64"/>
      <c r="D1618" s="64"/>
      <c r="E1618" s="51"/>
      <c r="F1618" s="51"/>
      <c r="G1618" s="65"/>
      <c r="H1618" s="3"/>
    </row>
    <row r="1619" spans="1:8" x14ac:dyDescent="0.25">
      <c r="A1619" s="3"/>
      <c r="B1619" s="63"/>
      <c r="C1619" s="64"/>
      <c r="D1619" s="64"/>
      <c r="E1619" s="51"/>
      <c r="F1619" s="51"/>
      <c r="G1619" s="65"/>
      <c r="H1619" s="3"/>
    </row>
    <row r="1620" spans="1:8" x14ac:dyDescent="0.25">
      <c r="A1620" s="3"/>
      <c r="B1620" s="63"/>
      <c r="C1620" s="64"/>
      <c r="D1620" s="64"/>
      <c r="E1620" s="51"/>
      <c r="F1620" s="51"/>
      <c r="G1620" s="65"/>
      <c r="H1620" s="3"/>
    </row>
    <row r="1621" spans="1:8" x14ac:dyDescent="0.25">
      <c r="A1621" s="3"/>
      <c r="B1621" s="63"/>
      <c r="C1621" s="64"/>
      <c r="D1621" s="64"/>
      <c r="E1621" s="51"/>
      <c r="F1621" s="51"/>
      <c r="G1621" s="65"/>
      <c r="H1621" s="3"/>
    </row>
    <row r="1622" spans="1:8" x14ac:dyDescent="0.25">
      <c r="A1622" s="3"/>
      <c r="B1622" s="63"/>
      <c r="C1622" s="64"/>
      <c r="D1622" s="64"/>
      <c r="E1622" s="51"/>
      <c r="F1622" s="51"/>
      <c r="G1622" s="65"/>
      <c r="H1622" s="3"/>
    </row>
    <row r="1623" spans="1:8" x14ac:dyDescent="0.25">
      <c r="A1623" s="3"/>
      <c r="B1623" s="63"/>
      <c r="C1623" s="64"/>
      <c r="D1623" s="64"/>
      <c r="E1623" s="51"/>
      <c r="F1623" s="51"/>
      <c r="G1623" s="65"/>
      <c r="H1623" s="3"/>
    </row>
    <row r="1624" spans="1:8" x14ac:dyDescent="0.25">
      <c r="A1624" s="3"/>
      <c r="B1624" s="63"/>
      <c r="C1624" s="64"/>
      <c r="D1624" s="64"/>
      <c r="E1624" s="51"/>
      <c r="F1624" s="51"/>
      <c r="G1624" s="65"/>
      <c r="H1624" s="3"/>
    </row>
    <row r="1625" spans="1:8" x14ac:dyDescent="0.25">
      <c r="A1625" s="3"/>
      <c r="B1625" s="63"/>
      <c r="C1625" s="64"/>
      <c r="D1625" s="64"/>
      <c r="E1625" s="51"/>
      <c r="F1625" s="51"/>
      <c r="G1625" s="65"/>
      <c r="H1625" s="3"/>
    </row>
    <row r="1626" spans="1:8" x14ac:dyDescent="0.25">
      <c r="A1626" s="3"/>
      <c r="B1626" s="63"/>
      <c r="C1626" s="64"/>
      <c r="D1626" s="64"/>
      <c r="E1626" s="51"/>
      <c r="F1626" s="51"/>
      <c r="G1626" s="65"/>
      <c r="H1626" s="3"/>
    </row>
    <row r="1627" spans="1:8" x14ac:dyDescent="0.25">
      <c r="A1627" s="3"/>
      <c r="B1627" s="63"/>
      <c r="C1627" s="64"/>
      <c r="D1627" s="64"/>
      <c r="E1627" s="51"/>
      <c r="F1627" s="51"/>
      <c r="G1627" s="65"/>
      <c r="H1627" s="3"/>
    </row>
    <row r="1628" spans="1:8" x14ac:dyDescent="0.25">
      <c r="A1628" s="3"/>
      <c r="B1628" s="63"/>
      <c r="C1628" s="64"/>
      <c r="D1628" s="64"/>
      <c r="E1628" s="51"/>
      <c r="F1628" s="51"/>
      <c r="G1628" s="65"/>
      <c r="H1628" s="3"/>
    </row>
    <row r="1629" spans="1:8" x14ac:dyDescent="0.25">
      <c r="A1629" s="3"/>
      <c r="B1629" s="63"/>
      <c r="C1629" s="64"/>
      <c r="D1629" s="64"/>
      <c r="E1629" s="51"/>
      <c r="F1629" s="51"/>
      <c r="G1629" s="65"/>
      <c r="H1629" s="3"/>
    </row>
    <row r="1630" spans="1:8" x14ac:dyDescent="0.25">
      <c r="A1630" s="3"/>
      <c r="B1630" s="63"/>
      <c r="C1630" s="64"/>
      <c r="D1630" s="64"/>
      <c r="E1630" s="51"/>
      <c r="F1630" s="51"/>
      <c r="G1630" s="65"/>
      <c r="H1630" s="3"/>
    </row>
    <row r="1631" spans="1:8" x14ac:dyDescent="0.25">
      <c r="A1631" s="3"/>
      <c r="B1631" s="63"/>
      <c r="C1631" s="64"/>
      <c r="D1631" s="64"/>
      <c r="E1631" s="51"/>
      <c r="F1631" s="51"/>
      <c r="G1631" s="65"/>
      <c r="H1631" s="3"/>
    </row>
    <row r="1632" spans="1:8" x14ac:dyDescent="0.25">
      <c r="A1632" s="3"/>
      <c r="B1632" s="63"/>
      <c r="C1632" s="64"/>
      <c r="D1632" s="64"/>
      <c r="E1632" s="51"/>
      <c r="F1632" s="51"/>
      <c r="G1632" s="65"/>
      <c r="H1632" s="3"/>
    </row>
    <row r="1633" spans="1:8" x14ac:dyDescent="0.25">
      <c r="A1633" s="3"/>
      <c r="B1633" s="63"/>
      <c r="C1633" s="64"/>
      <c r="D1633" s="64"/>
      <c r="E1633" s="51"/>
      <c r="F1633" s="51"/>
      <c r="G1633" s="65"/>
      <c r="H1633" s="3"/>
    </row>
    <row r="1634" spans="1:8" x14ac:dyDescent="0.25">
      <c r="A1634" s="3"/>
      <c r="B1634" s="63"/>
      <c r="C1634" s="64"/>
      <c r="D1634" s="64"/>
      <c r="E1634" s="51"/>
      <c r="F1634" s="51"/>
      <c r="G1634" s="65"/>
      <c r="H1634" s="3"/>
    </row>
    <row r="1635" spans="1:8" x14ac:dyDescent="0.25">
      <c r="A1635" s="3"/>
      <c r="B1635" s="63"/>
      <c r="C1635" s="64"/>
      <c r="D1635" s="64"/>
      <c r="E1635" s="51"/>
      <c r="F1635" s="51"/>
      <c r="G1635" s="65"/>
      <c r="H1635" s="3"/>
    </row>
    <row r="1636" spans="1:8" x14ac:dyDescent="0.25">
      <c r="A1636" s="3"/>
      <c r="B1636" s="63"/>
      <c r="C1636" s="64"/>
      <c r="D1636" s="64"/>
      <c r="E1636" s="51"/>
      <c r="F1636" s="51"/>
      <c r="G1636" s="65"/>
      <c r="H1636" s="3"/>
    </row>
    <row r="1637" spans="1:8" x14ac:dyDescent="0.25">
      <c r="A1637" s="3"/>
      <c r="B1637" s="63"/>
      <c r="C1637" s="64"/>
      <c r="D1637" s="64"/>
      <c r="E1637" s="51"/>
      <c r="F1637" s="51"/>
      <c r="G1637" s="65"/>
      <c r="H1637" s="3"/>
    </row>
    <row r="1638" spans="1:8" x14ac:dyDescent="0.25">
      <c r="A1638" s="3"/>
      <c r="B1638" s="63"/>
      <c r="C1638" s="64"/>
      <c r="D1638" s="64"/>
      <c r="E1638" s="51"/>
      <c r="F1638" s="51"/>
      <c r="G1638" s="65"/>
      <c r="H1638" s="3"/>
    </row>
    <row r="1639" spans="1:8" x14ac:dyDescent="0.25">
      <c r="A1639" s="3"/>
      <c r="B1639" s="63"/>
      <c r="C1639" s="64"/>
      <c r="D1639" s="64"/>
      <c r="E1639" s="51"/>
      <c r="F1639" s="51"/>
      <c r="G1639" s="65"/>
      <c r="H1639" s="3"/>
    </row>
    <row r="1640" spans="1:8" x14ac:dyDescent="0.25">
      <c r="A1640" s="3"/>
      <c r="B1640" s="63"/>
      <c r="C1640" s="64"/>
      <c r="D1640" s="64"/>
      <c r="E1640" s="51"/>
      <c r="F1640" s="51"/>
      <c r="G1640" s="65"/>
      <c r="H1640" s="3"/>
    </row>
    <row r="1641" spans="1:8" x14ac:dyDescent="0.25">
      <c r="A1641" s="3"/>
      <c r="B1641" s="63"/>
      <c r="C1641" s="64"/>
      <c r="D1641" s="64"/>
      <c r="E1641" s="51"/>
      <c r="F1641" s="51"/>
      <c r="G1641" s="65"/>
      <c r="H1641" s="3"/>
    </row>
    <row r="1642" spans="1:8" x14ac:dyDescent="0.25">
      <c r="A1642" s="3"/>
      <c r="B1642" s="63"/>
      <c r="C1642" s="64"/>
      <c r="D1642" s="64"/>
      <c r="E1642" s="51"/>
      <c r="F1642" s="51"/>
      <c r="G1642" s="65"/>
      <c r="H1642" s="3"/>
    </row>
    <row r="1643" spans="1:8" x14ac:dyDescent="0.25">
      <c r="A1643" s="3"/>
      <c r="B1643" s="63"/>
      <c r="C1643" s="64"/>
      <c r="D1643" s="64"/>
      <c r="E1643" s="51"/>
      <c r="F1643" s="51"/>
      <c r="G1643" s="65"/>
      <c r="H1643" s="3"/>
    </row>
    <row r="1644" spans="1:8" x14ac:dyDescent="0.25">
      <c r="A1644" s="3"/>
      <c r="B1644" s="63"/>
      <c r="C1644" s="64"/>
      <c r="D1644" s="64"/>
      <c r="E1644" s="51"/>
      <c r="F1644" s="51"/>
      <c r="G1644" s="65"/>
      <c r="H1644" s="3"/>
    </row>
    <row r="1645" spans="1:8" x14ac:dyDescent="0.25">
      <c r="A1645" s="3"/>
      <c r="B1645" s="63"/>
      <c r="C1645" s="64"/>
      <c r="D1645" s="64"/>
      <c r="E1645" s="51"/>
      <c r="F1645" s="51"/>
      <c r="G1645" s="65"/>
      <c r="H1645" s="3"/>
    </row>
    <row r="1646" spans="1:8" x14ac:dyDescent="0.25">
      <c r="A1646" s="3"/>
      <c r="B1646" s="63"/>
      <c r="C1646" s="64"/>
      <c r="D1646" s="64"/>
      <c r="E1646" s="51"/>
      <c r="F1646" s="51"/>
      <c r="G1646" s="65"/>
      <c r="H1646" s="3"/>
    </row>
    <row r="1647" spans="1:8" x14ac:dyDescent="0.25">
      <c r="A1647" s="3"/>
      <c r="B1647" s="63"/>
      <c r="C1647" s="64"/>
      <c r="D1647" s="64"/>
      <c r="E1647" s="51"/>
      <c r="F1647" s="51"/>
      <c r="G1647" s="65"/>
      <c r="H1647" s="3"/>
    </row>
    <row r="1648" spans="1:8" x14ac:dyDescent="0.25">
      <c r="A1648" s="3"/>
      <c r="B1648" s="63"/>
      <c r="C1648" s="64"/>
      <c r="D1648" s="64"/>
      <c r="E1648" s="51"/>
      <c r="F1648" s="51"/>
      <c r="G1648" s="65"/>
      <c r="H1648" s="3"/>
    </row>
    <row r="1649" spans="1:8" x14ac:dyDescent="0.25">
      <c r="A1649" s="3"/>
      <c r="B1649" s="63"/>
      <c r="C1649" s="64"/>
      <c r="D1649" s="64"/>
      <c r="E1649" s="51"/>
      <c r="F1649" s="51"/>
      <c r="G1649" s="65"/>
      <c r="H1649" s="3"/>
    </row>
    <row r="1650" spans="1:8" x14ac:dyDescent="0.25">
      <c r="A1650" s="3"/>
      <c r="B1650" s="63"/>
      <c r="C1650" s="64"/>
      <c r="D1650" s="64"/>
      <c r="E1650" s="51"/>
      <c r="F1650" s="51"/>
      <c r="G1650" s="65"/>
      <c r="H1650" s="3"/>
    </row>
    <row r="1651" spans="1:8" x14ac:dyDescent="0.25">
      <c r="A1651" s="3"/>
      <c r="B1651" s="63"/>
      <c r="C1651" s="64"/>
      <c r="D1651" s="64"/>
      <c r="E1651" s="51"/>
      <c r="F1651" s="51"/>
      <c r="G1651" s="65"/>
      <c r="H1651" s="3"/>
    </row>
    <row r="1652" spans="1:8" x14ac:dyDescent="0.25">
      <c r="A1652" s="3"/>
      <c r="B1652" s="63"/>
      <c r="C1652" s="64"/>
      <c r="D1652" s="64"/>
      <c r="E1652" s="51"/>
      <c r="F1652" s="51"/>
      <c r="G1652" s="65"/>
      <c r="H1652" s="3"/>
    </row>
    <row r="1653" spans="1:8" x14ac:dyDescent="0.25">
      <c r="A1653" s="3"/>
      <c r="B1653" s="63"/>
      <c r="C1653" s="64"/>
      <c r="D1653" s="64"/>
      <c r="E1653" s="51"/>
      <c r="F1653" s="51"/>
      <c r="G1653" s="65"/>
      <c r="H1653" s="3"/>
    </row>
    <row r="1654" spans="1:8" x14ac:dyDescent="0.25">
      <c r="A1654" s="3"/>
      <c r="B1654" s="63"/>
      <c r="C1654" s="64"/>
      <c r="D1654" s="64"/>
      <c r="E1654" s="51"/>
      <c r="F1654" s="51"/>
      <c r="G1654" s="65"/>
      <c r="H1654" s="3"/>
    </row>
    <row r="1655" spans="1:8" x14ac:dyDescent="0.25">
      <c r="A1655" s="3"/>
      <c r="B1655" s="63"/>
      <c r="C1655" s="64"/>
      <c r="D1655" s="64"/>
      <c r="E1655" s="51"/>
      <c r="F1655" s="51"/>
      <c r="G1655" s="65"/>
      <c r="H1655" s="3"/>
    </row>
    <row r="1656" spans="1:8" x14ac:dyDescent="0.25">
      <c r="A1656" s="3"/>
      <c r="B1656" s="63"/>
      <c r="C1656" s="64"/>
      <c r="D1656" s="64"/>
      <c r="E1656" s="51"/>
      <c r="F1656" s="51"/>
      <c r="G1656" s="65"/>
      <c r="H1656" s="3"/>
    </row>
    <row r="1657" spans="1:8" x14ac:dyDescent="0.25">
      <c r="A1657" s="3"/>
      <c r="B1657" s="63"/>
      <c r="C1657" s="64"/>
      <c r="D1657" s="64"/>
      <c r="E1657" s="51"/>
      <c r="F1657" s="51"/>
      <c r="G1657" s="65"/>
      <c r="H1657" s="3"/>
    </row>
    <row r="1658" spans="1:8" x14ac:dyDescent="0.25">
      <c r="A1658" s="3"/>
      <c r="B1658" s="63"/>
      <c r="C1658" s="64"/>
      <c r="D1658" s="64"/>
      <c r="E1658" s="51"/>
      <c r="F1658" s="51"/>
      <c r="G1658" s="65"/>
      <c r="H1658" s="3"/>
    </row>
    <row r="1659" spans="1:8" x14ac:dyDescent="0.25">
      <c r="A1659" s="3"/>
      <c r="B1659" s="63"/>
      <c r="C1659" s="64"/>
      <c r="D1659" s="64"/>
      <c r="E1659" s="51"/>
      <c r="F1659" s="51"/>
      <c r="G1659" s="65"/>
      <c r="H1659" s="3"/>
    </row>
    <row r="1660" spans="1:8" x14ac:dyDescent="0.25">
      <c r="A1660" s="3"/>
      <c r="B1660" s="63"/>
      <c r="C1660" s="64"/>
      <c r="D1660" s="64"/>
      <c r="E1660" s="51"/>
      <c r="F1660" s="51"/>
      <c r="G1660" s="65"/>
      <c r="H1660" s="3"/>
    </row>
    <row r="1661" spans="1:8" x14ac:dyDescent="0.25">
      <c r="A1661" s="3"/>
      <c r="B1661" s="63"/>
      <c r="C1661" s="64"/>
      <c r="D1661" s="64"/>
      <c r="E1661" s="51"/>
      <c r="F1661" s="51"/>
      <c r="G1661" s="65"/>
      <c r="H1661" s="3"/>
    </row>
    <row r="1662" spans="1:8" x14ac:dyDescent="0.25">
      <c r="A1662" s="3"/>
      <c r="B1662" s="63"/>
      <c r="C1662" s="64"/>
      <c r="D1662" s="64"/>
      <c r="E1662" s="51"/>
      <c r="F1662" s="51"/>
      <c r="G1662" s="65"/>
      <c r="H1662" s="3"/>
    </row>
    <row r="1663" spans="1:8" x14ac:dyDescent="0.25">
      <c r="A1663" s="3"/>
      <c r="B1663" s="63"/>
      <c r="C1663" s="64"/>
      <c r="D1663" s="64"/>
      <c r="E1663" s="51"/>
      <c r="F1663" s="51"/>
      <c r="G1663" s="65"/>
      <c r="H1663" s="3"/>
    </row>
    <row r="1664" spans="1:8" x14ac:dyDescent="0.25">
      <c r="A1664" s="3"/>
      <c r="B1664" s="63"/>
      <c r="C1664" s="64"/>
      <c r="D1664" s="64"/>
      <c r="E1664" s="51"/>
      <c r="F1664" s="51"/>
      <c r="G1664" s="65"/>
      <c r="H1664" s="3"/>
    </row>
    <row r="1665" spans="1:8" x14ac:dyDescent="0.25">
      <c r="A1665" s="3"/>
      <c r="B1665" s="63"/>
      <c r="C1665" s="64"/>
      <c r="D1665" s="64"/>
      <c r="E1665" s="51"/>
      <c r="F1665" s="51"/>
      <c r="G1665" s="65"/>
      <c r="H1665" s="3"/>
    </row>
    <row r="1666" spans="1:8" x14ac:dyDescent="0.25">
      <c r="A1666" s="3"/>
      <c r="B1666" s="63"/>
      <c r="C1666" s="64"/>
      <c r="D1666" s="64"/>
      <c r="E1666" s="51"/>
      <c r="F1666" s="51"/>
      <c r="G1666" s="65"/>
      <c r="H1666" s="3"/>
    </row>
    <row r="1667" spans="1:8" x14ac:dyDescent="0.25">
      <c r="A1667" s="3"/>
      <c r="B1667" s="63"/>
      <c r="C1667" s="64"/>
      <c r="D1667" s="64"/>
      <c r="E1667" s="51"/>
      <c r="F1667" s="51"/>
      <c r="G1667" s="65"/>
      <c r="H1667" s="3"/>
    </row>
    <row r="1668" spans="1:8" x14ac:dyDescent="0.25">
      <c r="A1668" s="3"/>
      <c r="B1668" s="63"/>
      <c r="C1668" s="64"/>
      <c r="D1668" s="64"/>
      <c r="E1668" s="51"/>
      <c r="F1668" s="51"/>
      <c r="G1668" s="65"/>
      <c r="H1668" s="3"/>
    </row>
    <row r="1669" spans="1:8" x14ac:dyDescent="0.25">
      <c r="A1669" s="3"/>
      <c r="B1669" s="63"/>
      <c r="C1669" s="64"/>
      <c r="D1669" s="64"/>
      <c r="E1669" s="51"/>
      <c r="F1669" s="51"/>
      <c r="G1669" s="65"/>
      <c r="H1669" s="3"/>
    </row>
    <row r="1670" spans="1:8" x14ac:dyDescent="0.25">
      <c r="A1670" s="3"/>
      <c r="B1670" s="63"/>
      <c r="C1670" s="64"/>
      <c r="D1670" s="64"/>
      <c r="E1670" s="51"/>
      <c r="F1670" s="51"/>
      <c r="G1670" s="65"/>
      <c r="H1670" s="3"/>
    </row>
    <row r="1671" spans="1:8" x14ac:dyDescent="0.25">
      <c r="A1671" s="3"/>
      <c r="B1671" s="63"/>
      <c r="C1671" s="64"/>
      <c r="D1671" s="64"/>
      <c r="E1671" s="51"/>
      <c r="F1671" s="51"/>
      <c r="G1671" s="65"/>
      <c r="H1671" s="3"/>
    </row>
    <row r="1672" spans="1:8" x14ac:dyDescent="0.25">
      <c r="A1672" s="3"/>
      <c r="B1672" s="63"/>
      <c r="C1672" s="64"/>
      <c r="D1672" s="64"/>
      <c r="E1672" s="51"/>
      <c r="F1672" s="51"/>
      <c r="G1672" s="65"/>
      <c r="H1672" s="3"/>
    </row>
    <row r="1673" spans="1:8" x14ac:dyDescent="0.25">
      <c r="A1673" s="3"/>
      <c r="B1673" s="63"/>
      <c r="C1673" s="64"/>
      <c r="D1673" s="64"/>
      <c r="E1673" s="51"/>
      <c r="F1673" s="51"/>
      <c r="G1673" s="65"/>
      <c r="H1673" s="3"/>
    </row>
    <row r="1674" spans="1:8" x14ac:dyDescent="0.25">
      <c r="A1674" s="3"/>
      <c r="B1674" s="63"/>
      <c r="C1674" s="64"/>
      <c r="D1674" s="64"/>
      <c r="E1674" s="51"/>
      <c r="F1674" s="51"/>
      <c r="G1674" s="65"/>
      <c r="H1674" s="3"/>
    </row>
    <row r="1675" spans="1:8" x14ac:dyDescent="0.25">
      <c r="A1675" s="3"/>
      <c r="B1675" s="63"/>
      <c r="C1675" s="64"/>
      <c r="D1675" s="64"/>
      <c r="E1675" s="51"/>
      <c r="F1675" s="51"/>
      <c r="G1675" s="65"/>
      <c r="H1675" s="3"/>
    </row>
    <row r="1676" spans="1:8" x14ac:dyDescent="0.25">
      <c r="A1676" s="3"/>
      <c r="B1676" s="63"/>
      <c r="C1676" s="64"/>
      <c r="D1676" s="64"/>
      <c r="E1676" s="51"/>
      <c r="F1676" s="51"/>
      <c r="G1676" s="65"/>
      <c r="H1676" s="3"/>
    </row>
    <row r="1677" spans="1:8" x14ac:dyDescent="0.25">
      <c r="A1677" s="3"/>
      <c r="B1677" s="63"/>
      <c r="C1677" s="64"/>
      <c r="D1677" s="64"/>
      <c r="E1677" s="51"/>
      <c r="F1677" s="51"/>
      <c r="G1677" s="65"/>
      <c r="H1677" s="3"/>
    </row>
    <row r="1678" spans="1:8" x14ac:dyDescent="0.25">
      <c r="A1678" s="3"/>
      <c r="B1678" s="63"/>
      <c r="C1678" s="64"/>
      <c r="D1678" s="64"/>
      <c r="E1678" s="51"/>
      <c r="F1678" s="51"/>
      <c r="G1678" s="65"/>
      <c r="H1678" s="3"/>
    </row>
    <row r="1679" spans="1:8" x14ac:dyDescent="0.25">
      <c r="A1679" s="3"/>
      <c r="B1679" s="63"/>
      <c r="C1679" s="64"/>
      <c r="D1679" s="64"/>
      <c r="E1679" s="51"/>
      <c r="F1679" s="51"/>
      <c r="G1679" s="65"/>
      <c r="H1679" s="3"/>
    </row>
    <row r="1680" spans="1:8" x14ac:dyDescent="0.25">
      <c r="A1680" s="3"/>
      <c r="B1680" s="63"/>
      <c r="C1680" s="64"/>
      <c r="D1680" s="64"/>
      <c r="E1680" s="51"/>
      <c r="F1680" s="51"/>
      <c r="G1680" s="65"/>
      <c r="H1680" s="3"/>
    </row>
    <row r="1681" spans="1:8" x14ac:dyDescent="0.25">
      <c r="A1681" s="3"/>
      <c r="B1681" s="63"/>
      <c r="C1681" s="64"/>
      <c r="D1681" s="64"/>
      <c r="E1681" s="51"/>
      <c r="F1681" s="51"/>
      <c r="G1681" s="65"/>
      <c r="H1681" s="3"/>
    </row>
    <row r="1682" spans="1:8" x14ac:dyDescent="0.25">
      <c r="A1682" s="3"/>
      <c r="B1682" s="63"/>
      <c r="C1682" s="64"/>
      <c r="D1682" s="64"/>
      <c r="E1682" s="51"/>
      <c r="F1682" s="51"/>
      <c r="G1682" s="65"/>
      <c r="H1682" s="3"/>
    </row>
    <row r="1683" spans="1:8" x14ac:dyDescent="0.25">
      <c r="A1683" s="3"/>
      <c r="B1683" s="63"/>
      <c r="C1683" s="64"/>
      <c r="D1683" s="64"/>
      <c r="E1683" s="51"/>
      <c r="F1683" s="51"/>
      <c r="G1683" s="65"/>
      <c r="H1683" s="3"/>
    </row>
    <row r="1684" spans="1:8" x14ac:dyDescent="0.25">
      <c r="A1684" s="3"/>
      <c r="B1684" s="63"/>
      <c r="C1684" s="64"/>
      <c r="D1684" s="64"/>
      <c r="E1684" s="51"/>
      <c r="F1684" s="51"/>
      <c r="G1684" s="65"/>
      <c r="H1684" s="3"/>
    </row>
    <row r="1685" spans="1:8" x14ac:dyDescent="0.25">
      <c r="A1685" s="3"/>
      <c r="B1685" s="63"/>
      <c r="C1685" s="64"/>
      <c r="D1685" s="64"/>
      <c r="E1685" s="51"/>
      <c r="F1685" s="51"/>
      <c r="G1685" s="65"/>
      <c r="H1685" s="3"/>
    </row>
    <row r="1686" spans="1:8" x14ac:dyDescent="0.25">
      <c r="A1686" s="3"/>
      <c r="B1686" s="63"/>
      <c r="C1686" s="64"/>
      <c r="D1686" s="64"/>
      <c r="E1686" s="51"/>
      <c r="F1686" s="51"/>
      <c r="G1686" s="65"/>
      <c r="H1686" s="3"/>
    </row>
    <row r="1687" spans="1:8" x14ac:dyDescent="0.25">
      <c r="A1687" s="3"/>
      <c r="B1687" s="63"/>
      <c r="C1687" s="64"/>
      <c r="D1687" s="64"/>
      <c r="E1687" s="51"/>
      <c r="F1687" s="51"/>
      <c r="G1687" s="65"/>
      <c r="H1687" s="3"/>
    </row>
    <row r="1688" spans="1:8" x14ac:dyDescent="0.25">
      <c r="A1688" s="3"/>
      <c r="B1688" s="63"/>
      <c r="C1688" s="64"/>
      <c r="D1688" s="64"/>
      <c r="E1688" s="51"/>
      <c r="F1688" s="51"/>
      <c r="G1688" s="65"/>
      <c r="H1688" s="3"/>
    </row>
    <row r="1689" spans="1:8" x14ac:dyDescent="0.25">
      <c r="A1689" s="3"/>
      <c r="B1689" s="63"/>
      <c r="C1689" s="64"/>
      <c r="D1689" s="64"/>
      <c r="E1689" s="51"/>
      <c r="F1689" s="51"/>
      <c r="G1689" s="65"/>
      <c r="H1689" s="3"/>
    </row>
    <row r="1690" spans="1:8" x14ac:dyDescent="0.25">
      <c r="A1690" s="3"/>
      <c r="B1690" s="63"/>
      <c r="C1690" s="64"/>
      <c r="D1690" s="64"/>
      <c r="E1690" s="51"/>
      <c r="F1690" s="51"/>
      <c r="G1690" s="65"/>
      <c r="H1690" s="3"/>
    </row>
    <row r="1691" spans="1:8" x14ac:dyDescent="0.25">
      <c r="A1691" s="3"/>
      <c r="B1691" s="63"/>
      <c r="C1691" s="64"/>
      <c r="D1691" s="64"/>
      <c r="E1691" s="51"/>
      <c r="F1691" s="51"/>
      <c r="G1691" s="65"/>
      <c r="H1691" s="3"/>
    </row>
    <row r="1692" spans="1:8" x14ac:dyDescent="0.25">
      <c r="A1692" s="3"/>
      <c r="B1692" s="63"/>
      <c r="C1692" s="64"/>
      <c r="D1692" s="64"/>
      <c r="E1692" s="51"/>
      <c r="F1692" s="51"/>
      <c r="G1692" s="65"/>
      <c r="H1692" s="3"/>
    </row>
    <row r="1693" spans="1:8" x14ac:dyDescent="0.25">
      <c r="A1693" s="3"/>
      <c r="B1693" s="63"/>
      <c r="C1693" s="64"/>
      <c r="D1693" s="64"/>
      <c r="E1693" s="51"/>
      <c r="F1693" s="51"/>
      <c r="G1693" s="65"/>
      <c r="H1693" s="3"/>
    </row>
    <row r="1694" spans="1:8" x14ac:dyDescent="0.25">
      <c r="A1694" s="3"/>
      <c r="B1694" s="63"/>
      <c r="C1694" s="64"/>
      <c r="D1694" s="64"/>
      <c r="E1694" s="51"/>
      <c r="F1694" s="51"/>
      <c r="G1694" s="65"/>
      <c r="H1694" s="3"/>
    </row>
    <row r="1695" spans="1:8" x14ac:dyDescent="0.25">
      <c r="A1695" s="3"/>
      <c r="B1695" s="63"/>
      <c r="C1695" s="64"/>
      <c r="D1695" s="64"/>
      <c r="E1695" s="51"/>
      <c r="F1695" s="51"/>
      <c r="G1695" s="65"/>
      <c r="H1695" s="3"/>
    </row>
    <row r="1696" spans="1:8" x14ac:dyDescent="0.25">
      <c r="A1696" s="3"/>
      <c r="B1696" s="63"/>
      <c r="C1696" s="64"/>
      <c r="D1696" s="64"/>
      <c r="E1696" s="51"/>
      <c r="F1696" s="51"/>
      <c r="G1696" s="65"/>
      <c r="H1696" s="3"/>
    </row>
    <row r="1697" spans="1:8" x14ac:dyDescent="0.25">
      <c r="A1697" s="3"/>
      <c r="B1697" s="63"/>
      <c r="C1697" s="64"/>
      <c r="D1697" s="64"/>
      <c r="E1697" s="51"/>
      <c r="F1697" s="51"/>
      <c r="G1697" s="65"/>
      <c r="H1697" s="3"/>
    </row>
    <row r="1698" spans="1:8" x14ac:dyDescent="0.25">
      <c r="A1698" s="3"/>
      <c r="B1698" s="63"/>
      <c r="C1698" s="64"/>
      <c r="D1698" s="64"/>
      <c r="E1698" s="51"/>
      <c r="F1698" s="51"/>
      <c r="G1698" s="65"/>
      <c r="H1698" s="3"/>
    </row>
    <row r="1699" spans="1:8" x14ac:dyDescent="0.25">
      <c r="A1699" s="3"/>
      <c r="B1699" s="63"/>
      <c r="C1699" s="64"/>
      <c r="D1699" s="64"/>
      <c r="E1699" s="51"/>
      <c r="F1699" s="51"/>
      <c r="G1699" s="65"/>
      <c r="H1699" s="3"/>
    </row>
    <row r="1700" spans="1:8" x14ac:dyDescent="0.25">
      <c r="A1700" s="3"/>
      <c r="B1700" s="63"/>
      <c r="C1700" s="64"/>
      <c r="D1700" s="64"/>
      <c r="E1700" s="51"/>
      <c r="F1700" s="51"/>
      <c r="G1700" s="65"/>
      <c r="H1700" s="3"/>
    </row>
    <row r="1701" spans="1:8" x14ac:dyDescent="0.25">
      <c r="A1701" s="3"/>
      <c r="B1701" s="63"/>
      <c r="C1701" s="64"/>
      <c r="D1701" s="64"/>
      <c r="E1701" s="51"/>
      <c r="F1701" s="51"/>
      <c r="G1701" s="65"/>
      <c r="H1701" s="3"/>
    </row>
    <row r="1702" spans="1:8" x14ac:dyDescent="0.25">
      <c r="A1702" s="3"/>
      <c r="B1702" s="63"/>
      <c r="C1702" s="64"/>
      <c r="D1702" s="64"/>
      <c r="E1702" s="51"/>
      <c r="F1702" s="51"/>
      <c r="G1702" s="65"/>
      <c r="H1702" s="3"/>
    </row>
    <row r="1703" spans="1:8" x14ac:dyDescent="0.25">
      <c r="A1703" s="3"/>
      <c r="B1703" s="63"/>
      <c r="C1703" s="64"/>
      <c r="D1703" s="64"/>
      <c r="E1703" s="51"/>
      <c r="F1703" s="51"/>
      <c r="G1703" s="65"/>
      <c r="H1703" s="3"/>
    </row>
    <row r="1704" spans="1:8" x14ac:dyDescent="0.25">
      <c r="A1704" s="3"/>
      <c r="B1704" s="63"/>
      <c r="C1704" s="64"/>
      <c r="D1704" s="64"/>
      <c r="E1704" s="51"/>
      <c r="F1704" s="51"/>
      <c r="G1704" s="65"/>
      <c r="H1704" s="3"/>
    </row>
    <row r="1705" spans="1:8" x14ac:dyDescent="0.25">
      <c r="A1705" s="3"/>
      <c r="B1705" s="63"/>
      <c r="C1705" s="64"/>
      <c r="D1705" s="64"/>
      <c r="E1705" s="51"/>
      <c r="F1705" s="51"/>
      <c r="G1705" s="65"/>
      <c r="H1705" s="3"/>
    </row>
    <row r="1706" spans="1:8" x14ac:dyDescent="0.25">
      <c r="A1706" s="3"/>
      <c r="B1706" s="63"/>
      <c r="C1706" s="64"/>
      <c r="D1706" s="64"/>
      <c r="E1706" s="51"/>
      <c r="F1706" s="51"/>
      <c r="G1706" s="65"/>
      <c r="H1706" s="3"/>
    </row>
    <row r="1707" spans="1:8" x14ac:dyDescent="0.25">
      <c r="A1707" s="3"/>
      <c r="B1707" s="63"/>
      <c r="C1707" s="64"/>
      <c r="D1707" s="64"/>
      <c r="E1707" s="51"/>
      <c r="F1707" s="51"/>
      <c r="G1707" s="65"/>
      <c r="H1707" s="3"/>
    </row>
    <row r="1708" spans="1:8" x14ac:dyDescent="0.25">
      <c r="A1708" s="3"/>
      <c r="B1708" s="63"/>
      <c r="C1708" s="64"/>
      <c r="D1708" s="64"/>
      <c r="E1708" s="51"/>
      <c r="F1708" s="51"/>
      <c r="G1708" s="65"/>
      <c r="H1708" s="3"/>
    </row>
    <row r="1709" spans="1:8" x14ac:dyDescent="0.25">
      <c r="A1709" s="3"/>
      <c r="B1709" s="63"/>
      <c r="C1709" s="64"/>
      <c r="D1709" s="64"/>
      <c r="E1709" s="51"/>
      <c r="F1709" s="51"/>
      <c r="G1709" s="65"/>
      <c r="H1709" s="3"/>
    </row>
    <row r="1710" spans="1:8" x14ac:dyDescent="0.25">
      <c r="A1710" s="3"/>
      <c r="B1710" s="63"/>
      <c r="C1710" s="64"/>
      <c r="D1710" s="64"/>
      <c r="E1710" s="51"/>
      <c r="F1710" s="51"/>
      <c r="G1710" s="65"/>
      <c r="H1710" s="3"/>
    </row>
    <row r="1711" spans="1:8" x14ac:dyDescent="0.25">
      <c r="A1711" s="3"/>
      <c r="B1711" s="63"/>
      <c r="C1711" s="64"/>
      <c r="D1711" s="64"/>
      <c r="E1711" s="51"/>
      <c r="F1711" s="51"/>
      <c r="G1711" s="65"/>
      <c r="H1711" s="3"/>
    </row>
    <row r="1712" spans="1:8" x14ac:dyDescent="0.25">
      <c r="A1712" s="3"/>
      <c r="B1712" s="63"/>
      <c r="C1712" s="64"/>
      <c r="D1712" s="64"/>
      <c r="E1712" s="51"/>
      <c r="F1712" s="51"/>
      <c r="G1712" s="65"/>
      <c r="H1712" s="3"/>
    </row>
    <row r="1713" spans="1:8" x14ac:dyDescent="0.25">
      <c r="A1713" s="3"/>
      <c r="B1713" s="63"/>
      <c r="C1713" s="64"/>
      <c r="D1713" s="64"/>
      <c r="E1713" s="51"/>
      <c r="F1713" s="51"/>
      <c r="G1713" s="65"/>
      <c r="H1713" s="3"/>
    </row>
    <row r="1714" spans="1:8" x14ac:dyDescent="0.25">
      <c r="A1714" s="3"/>
      <c r="B1714" s="63"/>
      <c r="C1714" s="64"/>
      <c r="D1714" s="64"/>
      <c r="E1714" s="51"/>
      <c r="F1714" s="51"/>
      <c r="G1714" s="65"/>
      <c r="H1714" s="3"/>
    </row>
    <row r="1715" spans="1:8" x14ac:dyDescent="0.25">
      <c r="A1715" s="3"/>
      <c r="B1715" s="63"/>
      <c r="C1715" s="64"/>
      <c r="D1715" s="64"/>
      <c r="E1715" s="51"/>
      <c r="F1715" s="51"/>
      <c r="G1715" s="65"/>
      <c r="H1715" s="3"/>
    </row>
    <row r="1716" spans="1:8" x14ac:dyDescent="0.25">
      <c r="A1716" s="3"/>
      <c r="B1716" s="63"/>
      <c r="C1716" s="64"/>
      <c r="D1716" s="64"/>
      <c r="E1716" s="51"/>
      <c r="F1716" s="51"/>
      <c r="G1716" s="65"/>
      <c r="H1716" s="3"/>
    </row>
    <row r="1717" spans="1:8" x14ac:dyDescent="0.25">
      <c r="A1717" s="3"/>
      <c r="B1717" s="63"/>
      <c r="C1717" s="64"/>
      <c r="D1717" s="64"/>
      <c r="E1717" s="51"/>
      <c r="F1717" s="51"/>
      <c r="G1717" s="65"/>
      <c r="H1717" s="3"/>
    </row>
    <row r="1718" spans="1:8" x14ac:dyDescent="0.25">
      <c r="A1718" s="3"/>
      <c r="B1718" s="63"/>
      <c r="C1718" s="64"/>
      <c r="D1718" s="64"/>
      <c r="E1718" s="51"/>
      <c r="F1718" s="51"/>
      <c r="G1718" s="65"/>
      <c r="H1718" s="3"/>
    </row>
    <row r="1719" spans="1:8" x14ac:dyDescent="0.25">
      <c r="A1719" s="3"/>
      <c r="B1719" s="63"/>
      <c r="C1719" s="64"/>
      <c r="D1719" s="64"/>
      <c r="E1719" s="51"/>
      <c r="F1719" s="51"/>
      <c r="G1719" s="65"/>
      <c r="H1719" s="3"/>
    </row>
    <row r="1720" spans="1:8" x14ac:dyDescent="0.25">
      <c r="A1720" s="3"/>
      <c r="B1720" s="63"/>
      <c r="C1720" s="64"/>
      <c r="D1720" s="64"/>
      <c r="E1720" s="51"/>
      <c r="F1720" s="51"/>
      <c r="G1720" s="65"/>
      <c r="H1720" s="3"/>
    </row>
    <row r="1721" spans="1:8" x14ac:dyDescent="0.25">
      <c r="A1721" s="3"/>
      <c r="B1721" s="63"/>
      <c r="C1721" s="64"/>
      <c r="D1721" s="64"/>
      <c r="E1721" s="51"/>
      <c r="F1721" s="51"/>
      <c r="G1721" s="65"/>
      <c r="H1721" s="3"/>
    </row>
    <row r="1722" spans="1:8" x14ac:dyDescent="0.25">
      <c r="A1722" s="3"/>
      <c r="B1722" s="63"/>
      <c r="C1722" s="64"/>
      <c r="D1722" s="64"/>
      <c r="E1722" s="51"/>
      <c r="F1722" s="51"/>
      <c r="G1722" s="65"/>
      <c r="H1722" s="3"/>
    </row>
    <row r="1723" spans="1:8" x14ac:dyDescent="0.25">
      <c r="A1723" s="3"/>
      <c r="B1723" s="63"/>
      <c r="C1723" s="64"/>
      <c r="D1723" s="64"/>
      <c r="E1723" s="51"/>
      <c r="F1723" s="51"/>
      <c r="G1723" s="65"/>
      <c r="H1723" s="3"/>
    </row>
    <row r="1724" spans="1:8" x14ac:dyDescent="0.25">
      <c r="A1724" s="3"/>
      <c r="B1724" s="63"/>
      <c r="C1724" s="64"/>
      <c r="D1724" s="64"/>
      <c r="E1724" s="51"/>
      <c r="F1724" s="51"/>
      <c r="G1724" s="65"/>
      <c r="H1724" s="3"/>
    </row>
    <row r="1725" spans="1:8" x14ac:dyDescent="0.25">
      <c r="A1725" s="3"/>
      <c r="B1725" s="63"/>
      <c r="C1725" s="64"/>
      <c r="D1725" s="64"/>
      <c r="E1725" s="51"/>
      <c r="F1725" s="51"/>
      <c r="G1725" s="65"/>
      <c r="H1725" s="3"/>
    </row>
    <row r="1726" spans="1:8" x14ac:dyDescent="0.25">
      <c r="A1726" s="3"/>
      <c r="B1726" s="63"/>
      <c r="C1726" s="64"/>
      <c r="D1726" s="64"/>
      <c r="E1726" s="51"/>
      <c r="F1726" s="51"/>
      <c r="G1726" s="65"/>
      <c r="H1726" s="3"/>
    </row>
    <row r="1727" spans="1:8" x14ac:dyDescent="0.25">
      <c r="A1727" s="3"/>
      <c r="B1727" s="63"/>
      <c r="C1727" s="64"/>
      <c r="D1727" s="64"/>
      <c r="E1727" s="51"/>
      <c r="F1727" s="51"/>
      <c r="G1727" s="65"/>
      <c r="H1727" s="3"/>
    </row>
    <row r="1728" spans="1:8" x14ac:dyDescent="0.25">
      <c r="A1728" s="3"/>
      <c r="B1728" s="63"/>
      <c r="C1728" s="64"/>
      <c r="D1728" s="64"/>
      <c r="E1728" s="51"/>
      <c r="F1728" s="51"/>
      <c r="G1728" s="65"/>
      <c r="H1728" s="3"/>
    </row>
    <row r="1729" spans="1:8" x14ac:dyDescent="0.25">
      <c r="A1729" s="3"/>
      <c r="B1729" s="63"/>
      <c r="C1729" s="64"/>
      <c r="D1729" s="64"/>
      <c r="E1729" s="51"/>
      <c r="F1729" s="51"/>
      <c r="G1729" s="65"/>
      <c r="H1729" s="3"/>
    </row>
    <row r="1730" spans="1:8" x14ac:dyDescent="0.25">
      <c r="A1730" s="3"/>
      <c r="B1730" s="63"/>
      <c r="C1730" s="64"/>
      <c r="D1730" s="64"/>
      <c r="E1730" s="51"/>
      <c r="F1730" s="51"/>
      <c r="G1730" s="65"/>
      <c r="H1730" s="3"/>
    </row>
    <row r="1731" spans="1:8" x14ac:dyDescent="0.25">
      <c r="A1731" s="3"/>
      <c r="B1731" s="63"/>
      <c r="C1731" s="64"/>
      <c r="D1731" s="64"/>
      <c r="E1731" s="51"/>
      <c r="F1731" s="51"/>
      <c r="G1731" s="65"/>
      <c r="H1731" s="3"/>
    </row>
    <row r="1732" spans="1:8" x14ac:dyDescent="0.25">
      <c r="A1732" s="3"/>
      <c r="B1732" s="63"/>
      <c r="C1732" s="64"/>
      <c r="D1732" s="64"/>
      <c r="E1732" s="51"/>
      <c r="F1732" s="51"/>
      <c r="G1732" s="65"/>
      <c r="H1732" s="3"/>
    </row>
    <row r="1733" spans="1:8" x14ac:dyDescent="0.25">
      <c r="A1733" s="3"/>
      <c r="B1733" s="63"/>
      <c r="C1733" s="64"/>
      <c r="D1733" s="64"/>
      <c r="E1733" s="51"/>
      <c r="F1733" s="51"/>
      <c r="G1733" s="65"/>
      <c r="H1733" s="3"/>
    </row>
    <row r="1734" spans="1:8" x14ac:dyDescent="0.25">
      <c r="A1734" s="3"/>
      <c r="B1734" s="63"/>
      <c r="C1734" s="64"/>
      <c r="D1734" s="64"/>
      <c r="E1734" s="51"/>
      <c r="F1734" s="51"/>
      <c r="G1734" s="65"/>
      <c r="H1734" s="3"/>
    </row>
    <row r="1735" spans="1:8" x14ac:dyDescent="0.25">
      <c r="A1735" s="3"/>
      <c r="B1735" s="63"/>
      <c r="C1735" s="64"/>
      <c r="D1735" s="64"/>
      <c r="E1735" s="51"/>
      <c r="F1735" s="51"/>
      <c r="G1735" s="65"/>
      <c r="H1735" s="3"/>
    </row>
    <row r="1736" spans="1:8" x14ac:dyDescent="0.25">
      <c r="A1736" s="3"/>
      <c r="B1736" s="63"/>
      <c r="C1736" s="64"/>
      <c r="D1736" s="64"/>
      <c r="E1736" s="51"/>
      <c r="F1736" s="51"/>
      <c r="G1736" s="65"/>
      <c r="H1736" s="3"/>
    </row>
    <row r="1737" spans="1:8" x14ac:dyDescent="0.25">
      <c r="A1737" s="3"/>
      <c r="B1737" s="63"/>
      <c r="C1737" s="64"/>
      <c r="D1737" s="64"/>
      <c r="E1737" s="51"/>
      <c r="F1737" s="51"/>
      <c r="G1737" s="65"/>
      <c r="H1737" s="3"/>
    </row>
    <row r="1738" spans="1:8" x14ac:dyDescent="0.25">
      <c r="A1738" s="3"/>
      <c r="B1738" s="63"/>
      <c r="C1738" s="64"/>
      <c r="D1738" s="64"/>
      <c r="E1738" s="51"/>
      <c r="F1738" s="51"/>
      <c r="G1738" s="65"/>
      <c r="H1738" s="3"/>
    </row>
    <row r="1739" spans="1:8" x14ac:dyDescent="0.25">
      <c r="A1739" s="3"/>
      <c r="B1739" s="63"/>
      <c r="C1739" s="64"/>
      <c r="D1739" s="64"/>
      <c r="E1739" s="51"/>
      <c r="F1739" s="51"/>
      <c r="G1739" s="65"/>
      <c r="H1739" s="3"/>
    </row>
    <row r="1740" spans="1:8" x14ac:dyDescent="0.25">
      <c r="A1740" s="3"/>
      <c r="B1740" s="63"/>
      <c r="C1740" s="64"/>
      <c r="D1740" s="64"/>
      <c r="E1740" s="51"/>
      <c r="F1740" s="51"/>
      <c r="G1740" s="65"/>
      <c r="H1740" s="3"/>
    </row>
    <row r="1741" spans="1:8" x14ac:dyDescent="0.25">
      <c r="A1741" s="3"/>
      <c r="B1741" s="63"/>
      <c r="C1741" s="64"/>
      <c r="D1741" s="64"/>
      <c r="E1741" s="51"/>
      <c r="F1741" s="51"/>
      <c r="G1741" s="65"/>
      <c r="H1741" s="3"/>
    </row>
    <row r="1742" spans="1:8" x14ac:dyDescent="0.25">
      <c r="A1742" s="3"/>
      <c r="B1742" s="63"/>
      <c r="C1742" s="64"/>
      <c r="D1742" s="64"/>
      <c r="E1742" s="51"/>
      <c r="F1742" s="51"/>
      <c r="G1742" s="65"/>
      <c r="H1742" s="3"/>
    </row>
    <row r="1743" spans="1:8" x14ac:dyDescent="0.25">
      <c r="A1743" s="3"/>
      <c r="B1743" s="63"/>
      <c r="C1743" s="64"/>
      <c r="D1743" s="64"/>
      <c r="E1743" s="51"/>
      <c r="F1743" s="51"/>
      <c r="G1743" s="65"/>
      <c r="H1743" s="3"/>
    </row>
    <row r="1744" spans="1:8" x14ac:dyDescent="0.25">
      <c r="A1744" s="3"/>
      <c r="B1744" s="63"/>
      <c r="C1744" s="64"/>
      <c r="D1744" s="64"/>
      <c r="E1744" s="51"/>
      <c r="F1744" s="51"/>
      <c r="G1744" s="65"/>
      <c r="H1744" s="3"/>
    </row>
    <row r="1745" spans="1:8" x14ac:dyDescent="0.25">
      <c r="A1745" s="3"/>
      <c r="B1745" s="63"/>
      <c r="C1745" s="64"/>
      <c r="D1745" s="64"/>
      <c r="E1745" s="51"/>
      <c r="F1745" s="51"/>
      <c r="G1745" s="65"/>
      <c r="H1745" s="3"/>
    </row>
    <row r="1746" spans="1:8" x14ac:dyDescent="0.25">
      <c r="A1746" s="3"/>
      <c r="B1746" s="63"/>
      <c r="C1746" s="64"/>
      <c r="D1746" s="64"/>
      <c r="E1746" s="51"/>
      <c r="F1746" s="51"/>
      <c r="G1746" s="65"/>
      <c r="H1746" s="3"/>
    </row>
    <row r="1747" spans="1:8" x14ac:dyDescent="0.25">
      <c r="A1747" s="3"/>
      <c r="B1747" s="63"/>
      <c r="C1747" s="64"/>
      <c r="D1747" s="64"/>
      <c r="E1747" s="51"/>
      <c r="F1747" s="51"/>
      <c r="G1747" s="65"/>
      <c r="H1747" s="3"/>
    </row>
    <row r="1748" spans="1:8" x14ac:dyDescent="0.25">
      <c r="A1748" s="3"/>
      <c r="B1748" s="63"/>
      <c r="C1748" s="64"/>
      <c r="D1748" s="64"/>
      <c r="E1748" s="51"/>
      <c r="F1748" s="51"/>
      <c r="G1748" s="65"/>
      <c r="H1748" s="3"/>
    </row>
    <row r="1749" spans="1:8" x14ac:dyDescent="0.25">
      <c r="A1749" s="3"/>
      <c r="B1749" s="63"/>
      <c r="C1749" s="64"/>
      <c r="D1749" s="64"/>
      <c r="E1749" s="51"/>
      <c r="F1749" s="51"/>
      <c r="G1749" s="65"/>
      <c r="H1749" s="3"/>
    </row>
    <row r="1750" spans="1:8" x14ac:dyDescent="0.25">
      <c r="A1750" s="3"/>
      <c r="B1750" s="63"/>
      <c r="C1750" s="64"/>
      <c r="D1750" s="64"/>
      <c r="E1750" s="51"/>
      <c r="F1750" s="51"/>
      <c r="G1750" s="65"/>
      <c r="H1750" s="3"/>
    </row>
    <row r="1751" spans="1:8" x14ac:dyDescent="0.25">
      <c r="A1751" s="3"/>
      <c r="B1751" s="63"/>
      <c r="C1751" s="64"/>
      <c r="D1751" s="64"/>
      <c r="E1751" s="51"/>
      <c r="F1751" s="51"/>
      <c r="G1751" s="65"/>
      <c r="H1751" s="3"/>
    </row>
    <row r="1752" spans="1:8" x14ac:dyDescent="0.25">
      <c r="A1752" s="3"/>
      <c r="B1752" s="63"/>
      <c r="C1752" s="64"/>
      <c r="D1752" s="64"/>
      <c r="E1752" s="51"/>
      <c r="F1752" s="51"/>
      <c r="G1752" s="65"/>
      <c r="H1752" s="3"/>
    </row>
    <row r="1753" spans="1:8" x14ac:dyDescent="0.25">
      <c r="A1753" s="3"/>
      <c r="B1753" s="63"/>
      <c r="C1753" s="64"/>
      <c r="D1753" s="64"/>
      <c r="E1753" s="51"/>
      <c r="F1753" s="51"/>
      <c r="G1753" s="65"/>
      <c r="H1753" s="3"/>
    </row>
    <row r="1754" spans="1:8" x14ac:dyDescent="0.25">
      <c r="A1754" s="3"/>
      <c r="B1754" s="63"/>
      <c r="C1754" s="64"/>
      <c r="D1754" s="64"/>
      <c r="E1754" s="51"/>
      <c r="F1754" s="51"/>
      <c r="G1754" s="65"/>
      <c r="H1754" s="3"/>
    </row>
    <row r="1755" spans="1:8" x14ac:dyDescent="0.25">
      <c r="A1755" s="3"/>
      <c r="B1755" s="63"/>
      <c r="C1755" s="64"/>
      <c r="D1755" s="64"/>
      <c r="E1755" s="51"/>
      <c r="F1755" s="51"/>
      <c r="G1755" s="65"/>
      <c r="H1755" s="3"/>
    </row>
    <row r="1756" spans="1:8" x14ac:dyDescent="0.25">
      <c r="A1756" s="3"/>
      <c r="B1756" s="63"/>
      <c r="C1756" s="64"/>
      <c r="D1756" s="64"/>
      <c r="E1756" s="51"/>
      <c r="F1756" s="51"/>
      <c r="G1756" s="65"/>
      <c r="H1756" s="3"/>
    </row>
    <row r="1757" spans="1:8" x14ac:dyDescent="0.25">
      <c r="A1757" s="3"/>
      <c r="B1757" s="63"/>
      <c r="C1757" s="64"/>
      <c r="D1757" s="64"/>
      <c r="E1757" s="51"/>
      <c r="F1757" s="51"/>
      <c r="G1757" s="65"/>
      <c r="H1757" s="3"/>
    </row>
    <row r="1758" spans="1:8" x14ac:dyDescent="0.25">
      <c r="A1758" s="3"/>
      <c r="B1758" s="63"/>
      <c r="C1758" s="64"/>
      <c r="D1758" s="64"/>
      <c r="E1758" s="51"/>
      <c r="F1758" s="51"/>
      <c r="G1758" s="65"/>
      <c r="H1758" s="3"/>
    </row>
    <row r="1759" spans="1:8" x14ac:dyDescent="0.25">
      <c r="A1759" s="3"/>
      <c r="B1759" s="63"/>
      <c r="C1759" s="64"/>
      <c r="D1759" s="64"/>
      <c r="E1759" s="51"/>
      <c r="F1759" s="51"/>
      <c r="G1759" s="65"/>
      <c r="H1759" s="3"/>
    </row>
    <row r="1760" spans="1:8" x14ac:dyDescent="0.25">
      <c r="A1760" s="3"/>
      <c r="B1760" s="63"/>
      <c r="C1760" s="64"/>
      <c r="D1760" s="64"/>
      <c r="E1760" s="51"/>
      <c r="F1760" s="51"/>
      <c r="G1760" s="65"/>
      <c r="H1760" s="3"/>
    </row>
    <row r="1761" spans="1:8" x14ac:dyDescent="0.25">
      <c r="A1761" s="3"/>
      <c r="B1761" s="63"/>
      <c r="C1761" s="64"/>
      <c r="D1761" s="64"/>
      <c r="E1761" s="51"/>
      <c r="F1761" s="51"/>
      <c r="G1761" s="65"/>
      <c r="H1761" s="3"/>
    </row>
    <row r="1762" spans="1:8" x14ac:dyDescent="0.25">
      <c r="A1762" s="3"/>
      <c r="B1762" s="63"/>
      <c r="C1762" s="64"/>
      <c r="D1762" s="64"/>
      <c r="E1762" s="51"/>
      <c r="F1762" s="51"/>
      <c r="G1762" s="65"/>
      <c r="H1762" s="3"/>
    </row>
    <row r="1763" spans="1:8" x14ac:dyDescent="0.25">
      <c r="A1763" s="3"/>
      <c r="B1763" s="63"/>
      <c r="C1763" s="64"/>
      <c r="D1763" s="64"/>
      <c r="E1763" s="51"/>
      <c r="F1763" s="51"/>
      <c r="G1763" s="65"/>
      <c r="H1763" s="3"/>
    </row>
    <row r="1764" spans="1:8" x14ac:dyDescent="0.25">
      <c r="A1764" s="3"/>
      <c r="B1764" s="63"/>
      <c r="C1764" s="64"/>
      <c r="D1764" s="64"/>
      <c r="E1764" s="51"/>
      <c r="F1764" s="51"/>
      <c r="G1764" s="65"/>
      <c r="H1764" s="3"/>
    </row>
    <row r="1765" spans="1:8" x14ac:dyDescent="0.25">
      <c r="A1765" s="3"/>
      <c r="B1765" s="63"/>
      <c r="C1765" s="64"/>
      <c r="D1765" s="64"/>
      <c r="E1765" s="51"/>
      <c r="F1765" s="51"/>
      <c r="G1765" s="65"/>
      <c r="H1765" s="3"/>
    </row>
    <row r="1766" spans="1:8" x14ac:dyDescent="0.25">
      <c r="A1766" s="3"/>
      <c r="B1766" s="63"/>
      <c r="C1766" s="64"/>
      <c r="D1766" s="64"/>
      <c r="E1766" s="51"/>
      <c r="F1766" s="51"/>
      <c r="G1766" s="65"/>
      <c r="H1766" s="3"/>
    </row>
    <row r="1767" spans="1:8" x14ac:dyDescent="0.25">
      <c r="A1767" s="3"/>
      <c r="B1767" s="63"/>
      <c r="C1767" s="64"/>
      <c r="D1767" s="64"/>
      <c r="E1767" s="51"/>
      <c r="F1767" s="51"/>
      <c r="G1767" s="65"/>
      <c r="H1767" s="3"/>
    </row>
    <row r="1768" spans="1:8" x14ac:dyDescent="0.25">
      <c r="A1768" s="3"/>
      <c r="B1768" s="63"/>
      <c r="C1768" s="64"/>
      <c r="D1768" s="64"/>
      <c r="E1768" s="51"/>
      <c r="F1768" s="51"/>
      <c r="G1768" s="65"/>
      <c r="H1768" s="3"/>
    </row>
    <row r="1769" spans="1:8" x14ac:dyDescent="0.25">
      <c r="A1769" s="3"/>
      <c r="B1769" s="63"/>
      <c r="C1769" s="64"/>
      <c r="D1769" s="64"/>
      <c r="E1769" s="51"/>
      <c r="F1769" s="51"/>
      <c r="G1769" s="65"/>
      <c r="H1769" s="3"/>
    </row>
    <row r="1770" spans="1:8" x14ac:dyDescent="0.25">
      <c r="A1770" s="3"/>
      <c r="B1770" s="63"/>
      <c r="C1770" s="64"/>
      <c r="D1770" s="64"/>
      <c r="E1770" s="51"/>
      <c r="F1770" s="51"/>
      <c r="G1770" s="65"/>
      <c r="H1770" s="3"/>
    </row>
    <row r="1771" spans="1:8" x14ac:dyDescent="0.25">
      <c r="A1771" s="3"/>
      <c r="B1771" s="63"/>
      <c r="C1771" s="64"/>
      <c r="D1771" s="64"/>
      <c r="E1771" s="51"/>
      <c r="F1771" s="51"/>
      <c r="G1771" s="65"/>
      <c r="H1771" s="3"/>
    </row>
    <row r="1772" spans="1:8" x14ac:dyDescent="0.25">
      <c r="A1772" s="3"/>
      <c r="B1772" s="63"/>
      <c r="C1772" s="64"/>
      <c r="D1772" s="64"/>
      <c r="E1772" s="51"/>
      <c r="F1772" s="51"/>
      <c r="G1772" s="65"/>
      <c r="H1772" s="3"/>
    </row>
    <row r="1773" spans="1:8" x14ac:dyDescent="0.25">
      <c r="A1773" s="3"/>
      <c r="B1773" s="63"/>
      <c r="C1773" s="64"/>
      <c r="D1773" s="64"/>
      <c r="E1773" s="51"/>
      <c r="F1773" s="51"/>
      <c r="G1773" s="65"/>
      <c r="H1773" s="3"/>
    </row>
    <row r="1774" spans="1:8" x14ac:dyDescent="0.25">
      <c r="A1774" s="3"/>
      <c r="B1774" s="63"/>
      <c r="C1774" s="64"/>
      <c r="D1774" s="64"/>
      <c r="E1774" s="51"/>
      <c r="F1774" s="51"/>
      <c r="G1774" s="65"/>
      <c r="H1774" s="3"/>
    </row>
    <row r="1775" spans="1:8" x14ac:dyDescent="0.25">
      <c r="A1775" s="3"/>
      <c r="B1775" s="63"/>
      <c r="C1775" s="64"/>
      <c r="D1775" s="64"/>
      <c r="E1775" s="51"/>
      <c r="F1775" s="51"/>
      <c r="G1775" s="65"/>
      <c r="H1775" s="3"/>
    </row>
    <row r="1776" spans="1:8" x14ac:dyDescent="0.25">
      <c r="A1776" s="3"/>
      <c r="B1776" s="63"/>
      <c r="C1776" s="64"/>
      <c r="D1776" s="64"/>
      <c r="E1776" s="51"/>
      <c r="F1776" s="51"/>
      <c r="G1776" s="65"/>
      <c r="H1776" s="3"/>
    </row>
    <row r="1777" spans="1:8" x14ac:dyDescent="0.25">
      <c r="A1777" s="3"/>
      <c r="B1777" s="63"/>
      <c r="C1777" s="64"/>
      <c r="D1777" s="64"/>
      <c r="E1777" s="51"/>
      <c r="F1777" s="51"/>
      <c r="G1777" s="65"/>
      <c r="H1777" s="3"/>
    </row>
    <row r="1778" spans="1:8" x14ac:dyDescent="0.25">
      <c r="A1778" s="3"/>
      <c r="B1778" s="63"/>
      <c r="C1778" s="64"/>
      <c r="D1778" s="64"/>
      <c r="E1778" s="51"/>
      <c r="F1778" s="51"/>
      <c r="G1778" s="65"/>
      <c r="H1778" s="3"/>
    </row>
    <row r="1779" spans="1:8" x14ac:dyDescent="0.25">
      <c r="A1779" s="3"/>
      <c r="B1779" s="63"/>
      <c r="C1779" s="64"/>
      <c r="D1779" s="64"/>
      <c r="E1779" s="51"/>
      <c r="F1779" s="51"/>
      <c r="G1779" s="65"/>
      <c r="H1779" s="3"/>
    </row>
    <row r="1780" spans="1:8" x14ac:dyDescent="0.25">
      <c r="A1780" s="3"/>
      <c r="B1780" s="63"/>
      <c r="C1780" s="64"/>
      <c r="D1780" s="64"/>
      <c r="E1780" s="51"/>
      <c r="F1780" s="51"/>
      <c r="G1780" s="65"/>
      <c r="H1780" s="3"/>
    </row>
    <row r="1781" spans="1:8" x14ac:dyDescent="0.25">
      <c r="A1781" s="3"/>
      <c r="B1781" s="63"/>
      <c r="C1781" s="64"/>
      <c r="D1781" s="64"/>
      <c r="E1781" s="51"/>
      <c r="F1781" s="51"/>
      <c r="G1781" s="65"/>
      <c r="H1781" s="3"/>
    </row>
    <row r="1782" spans="1:8" x14ac:dyDescent="0.25">
      <c r="A1782" s="3"/>
      <c r="B1782" s="63"/>
      <c r="C1782" s="64"/>
      <c r="D1782" s="64"/>
      <c r="E1782" s="51"/>
      <c r="F1782" s="51"/>
      <c r="G1782" s="65"/>
      <c r="H1782" s="3"/>
    </row>
    <row r="1783" spans="1:8" x14ac:dyDescent="0.25">
      <c r="A1783" s="3"/>
      <c r="B1783" s="63"/>
      <c r="C1783" s="64"/>
      <c r="D1783" s="64"/>
      <c r="E1783" s="51"/>
      <c r="F1783" s="51"/>
      <c r="G1783" s="65"/>
      <c r="H1783" s="3"/>
    </row>
    <row r="1784" spans="1:8" x14ac:dyDescent="0.25">
      <c r="A1784" s="3"/>
      <c r="B1784" s="63"/>
      <c r="C1784" s="64"/>
      <c r="D1784" s="64"/>
      <c r="E1784" s="51"/>
      <c r="F1784" s="51"/>
      <c r="G1784" s="65"/>
      <c r="H1784" s="3"/>
    </row>
    <row r="1785" spans="1:8" x14ac:dyDescent="0.25">
      <c r="A1785" s="3"/>
      <c r="B1785" s="63"/>
      <c r="C1785" s="64"/>
      <c r="D1785" s="64"/>
      <c r="E1785" s="51"/>
      <c r="F1785" s="51"/>
      <c r="G1785" s="65"/>
      <c r="H1785" s="3"/>
    </row>
    <row r="1786" spans="1:8" x14ac:dyDescent="0.25">
      <c r="A1786" s="3"/>
      <c r="B1786" s="63"/>
      <c r="C1786" s="64"/>
      <c r="D1786" s="64"/>
      <c r="E1786" s="51"/>
      <c r="F1786" s="51"/>
      <c r="G1786" s="65"/>
      <c r="H1786" s="3"/>
    </row>
    <row r="1787" spans="1:8" x14ac:dyDescent="0.25">
      <c r="A1787" s="3"/>
      <c r="B1787" s="63"/>
      <c r="C1787" s="64"/>
      <c r="D1787" s="64"/>
      <c r="E1787" s="51"/>
      <c r="F1787" s="51"/>
      <c r="G1787" s="65"/>
      <c r="H1787" s="3"/>
    </row>
    <row r="1788" spans="1:8" x14ac:dyDescent="0.25">
      <c r="A1788" s="3"/>
      <c r="B1788" s="63"/>
      <c r="C1788" s="64"/>
      <c r="D1788" s="64"/>
      <c r="E1788" s="51"/>
      <c r="F1788" s="51"/>
      <c r="G1788" s="65"/>
      <c r="H1788" s="3"/>
    </row>
    <row r="1789" spans="1:8" x14ac:dyDescent="0.25">
      <c r="A1789" s="3"/>
      <c r="B1789" s="63"/>
      <c r="C1789" s="64"/>
      <c r="D1789" s="64"/>
      <c r="E1789" s="51"/>
      <c r="F1789" s="51"/>
      <c r="G1789" s="65"/>
      <c r="H1789" s="3"/>
    </row>
    <row r="1790" spans="1:8" x14ac:dyDescent="0.25">
      <c r="A1790" s="3"/>
      <c r="B1790" s="63"/>
      <c r="C1790" s="64"/>
      <c r="D1790" s="64"/>
      <c r="E1790" s="51"/>
      <c r="F1790" s="51"/>
      <c r="G1790" s="65"/>
      <c r="H1790" s="3"/>
    </row>
    <row r="1791" spans="1:8" x14ac:dyDescent="0.25">
      <c r="A1791" s="3"/>
      <c r="B1791" s="63"/>
      <c r="C1791" s="64"/>
      <c r="D1791" s="64"/>
      <c r="E1791" s="51"/>
      <c r="F1791" s="51"/>
      <c r="G1791" s="65"/>
      <c r="H1791" s="3"/>
    </row>
    <row r="1792" spans="1:8" x14ac:dyDescent="0.25">
      <c r="A1792" s="3"/>
      <c r="B1792" s="63"/>
      <c r="C1792" s="64"/>
      <c r="D1792" s="64"/>
      <c r="E1792" s="51"/>
      <c r="F1792" s="51"/>
      <c r="G1792" s="65"/>
      <c r="H1792" s="3"/>
    </row>
    <row r="1793" spans="1:8" x14ac:dyDescent="0.25">
      <c r="A1793" s="3"/>
      <c r="B1793" s="63"/>
      <c r="C1793" s="64"/>
      <c r="D1793" s="64"/>
      <c r="E1793" s="51"/>
      <c r="F1793" s="51"/>
      <c r="G1793" s="65"/>
      <c r="H1793" s="3"/>
    </row>
    <row r="1794" spans="1:8" x14ac:dyDescent="0.25">
      <c r="A1794" s="3"/>
      <c r="B1794" s="63"/>
      <c r="C1794" s="64"/>
      <c r="D1794" s="64"/>
      <c r="E1794" s="51"/>
      <c r="F1794" s="51"/>
      <c r="G1794" s="65"/>
      <c r="H1794" s="3"/>
    </row>
    <row r="1795" spans="1:8" x14ac:dyDescent="0.25">
      <c r="A1795" s="3"/>
      <c r="B1795" s="63"/>
      <c r="C1795" s="64"/>
      <c r="D1795" s="64"/>
      <c r="E1795" s="51"/>
      <c r="F1795" s="51"/>
      <c r="G1795" s="65"/>
      <c r="H1795" s="3"/>
    </row>
    <row r="1796" spans="1:8" x14ac:dyDescent="0.25">
      <c r="A1796" s="3"/>
      <c r="B1796" s="63"/>
      <c r="C1796" s="64"/>
      <c r="D1796" s="64"/>
      <c r="E1796" s="51"/>
      <c r="F1796" s="51"/>
      <c r="G1796" s="65"/>
      <c r="H1796" s="3"/>
    </row>
    <row r="1797" spans="1:8" x14ac:dyDescent="0.25">
      <c r="A1797" s="3"/>
      <c r="B1797" s="63"/>
      <c r="C1797" s="64"/>
      <c r="D1797" s="64"/>
      <c r="E1797" s="51"/>
      <c r="F1797" s="51"/>
      <c r="G1797" s="65"/>
      <c r="H1797" s="3"/>
    </row>
    <row r="1798" spans="1:8" x14ac:dyDescent="0.25">
      <c r="A1798" s="3"/>
      <c r="B1798" s="63"/>
      <c r="C1798" s="64"/>
      <c r="D1798" s="64"/>
      <c r="E1798" s="51"/>
      <c r="F1798" s="51"/>
      <c r="G1798" s="65"/>
      <c r="H1798" s="3"/>
    </row>
    <row r="1799" spans="1:8" x14ac:dyDescent="0.25">
      <c r="A1799" s="3"/>
      <c r="B1799" s="63"/>
      <c r="C1799" s="64"/>
      <c r="D1799" s="64"/>
      <c r="E1799" s="51"/>
      <c r="F1799" s="51"/>
      <c r="G1799" s="65"/>
      <c r="H1799" s="3"/>
    </row>
    <row r="1800" spans="1:8" x14ac:dyDescent="0.25">
      <c r="A1800" s="3"/>
      <c r="B1800" s="63"/>
      <c r="C1800" s="64"/>
      <c r="D1800" s="64"/>
      <c r="E1800" s="51"/>
      <c r="F1800" s="51"/>
      <c r="G1800" s="65"/>
      <c r="H1800" s="3"/>
    </row>
    <row r="1801" spans="1:8" x14ac:dyDescent="0.25">
      <c r="A1801" s="3"/>
      <c r="B1801" s="63"/>
      <c r="C1801" s="64"/>
      <c r="D1801" s="64"/>
      <c r="E1801" s="51"/>
      <c r="F1801" s="51"/>
      <c r="G1801" s="65"/>
      <c r="H1801" s="3"/>
    </row>
    <row r="1802" spans="1:8" x14ac:dyDescent="0.25">
      <c r="A1802" s="3"/>
      <c r="B1802" s="63"/>
      <c r="C1802" s="64"/>
      <c r="D1802" s="64"/>
      <c r="E1802" s="51"/>
      <c r="F1802" s="51"/>
      <c r="G1802" s="65"/>
      <c r="H1802" s="3"/>
    </row>
    <row r="1803" spans="1:8" x14ac:dyDescent="0.25">
      <c r="A1803" s="3"/>
      <c r="B1803" s="63"/>
      <c r="C1803" s="64"/>
      <c r="D1803" s="64"/>
      <c r="E1803" s="51"/>
      <c r="F1803" s="51"/>
      <c r="G1803" s="65"/>
      <c r="H1803" s="3"/>
    </row>
    <row r="1804" spans="1:8" x14ac:dyDescent="0.25">
      <c r="A1804" s="3"/>
      <c r="B1804" s="63"/>
      <c r="C1804" s="64"/>
      <c r="D1804" s="64"/>
      <c r="E1804" s="51"/>
      <c r="F1804" s="51"/>
      <c r="G1804" s="65"/>
      <c r="H1804" s="3"/>
    </row>
    <row r="1805" spans="1:8" x14ac:dyDescent="0.25">
      <c r="A1805" s="3"/>
      <c r="B1805" s="63"/>
      <c r="C1805" s="64"/>
      <c r="D1805" s="64"/>
      <c r="E1805" s="51"/>
      <c r="F1805" s="51"/>
      <c r="G1805" s="65"/>
      <c r="H1805" s="3"/>
    </row>
    <row r="1806" spans="1:8" x14ac:dyDescent="0.25">
      <c r="A1806" s="3"/>
      <c r="B1806" s="63"/>
      <c r="C1806" s="64"/>
      <c r="D1806" s="64"/>
      <c r="E1806" s="51"/>
      <c r="F1806" s="51"/>
      <c r="G1806" s="65"/>
      <c r="H1806" s="3"/>
    </row>
    <row r="1807" spans="1:8" x14ac:dyDescent="0.25">
      <c r="A1807" s="3"/>
      <c r="B1807" s="63"/>
      <c r="C1807" s="64"/>
      <c r="D1807" s="64"/>
      <c r="E1807" s="51"/>
      <c r="F1807" s="51"/>
      <c r="G1807" s="65"/>
      <c r="H1807" s="3"/>
    </row>
    <row r="1808" spans="1:8" x14ac:dyDescent="0.25">
      <c r="A1808" s="3"/>
      <c r="B1808" s="63"/>
      <c r="C1808" s="64"/>
      <c r="D1808" s="64"/>
      <c r="E1808" s="51"/>
      <c r="F1808" s="51"/>
      <c r="G1808" s="65"/>
      <c r="H1808" s="3"/>
    </row>
    <row r="1809" spans="1:8" x14ac:dyDescent="0.25">
      <c r="A1809" s="3"/>
      <c r="B1809" s="63"/>
      <c r="C1809" s="64"/>
      <c r="D1809" s="64"/>
      <c r="E1809" s="51"/>
      <c r="F1809" s="51"/>
      <c r="G1809" s="65"/>
      <c r="H1809" s="3"/>
    </row>
    <row r="1810" spans="1:8" x14ac:dyDescent="0.25">
      <c r="A1810" s="3"/>
      <c r="B1810" s="63"/>
      <c r="C1810" s="64"/>
      <c r="D1810" s="64"/>
      <c r="E1810" s="51"/>
      <c r="F1810" s="51"/>
      <c r="G1810" s="65"/>
      <c r="H1810" s="3"/>
    </row>
    <row r="1811" spans="1:8" x14ac:dyDescent="0.25">
      <c r="A1811" s="3"/>
      <c r="B1811" s="63"/>
      <c r="C1811" s="64"/>
      <c r="D1811" s="64"/>
      <c r="E1811" s="51"/>
      <c r="F1811" s="51"/>
      <c r="G1811" s="65"/>
      <c r="H1811" s="3"/>
    </row>
    <row r="1812" spans="1:8" x14ac:dyDescent="0.25">
      <c r="A1812" s="3"/>
      <c r="B1812" s="63"/>
      <c r="C1812" s="64"/>
      <c r="D1812" s="64"/>
      <c r="E1812" s="51"/>
      <c r="F1812" s="51"/>
      <c r="G1812" s="65"/>
      <c r="H1812" s="3"/>
    </row>
    <row r="1813" spans="1:8" x14ac:dyDescent="0.25">
      <c r="A1813" s="3"/>
      <c r="B1813" s="63"/>
      <c r="C1813" s="64"/>
      <c r="D1813" s="64"/>
      <c r="E1813" s="51"/>
      <c r="F1813" s="51"/>
      <c r="G1813" s="65"/>
      <c r="H1813" s="3"/>
    </row>
    <row r="1814" spans="1:8" x14ac:dyDescent="0.25">
      <c r="A1814" s="3"/>
      <c r="B1814" s="63"/>
      <c r="C1814" s="64"/>
      <c r="D1814" s="64"/>
      <c r="E1814" s="51"/>
      <c r="F1814" s="51"/>
      <c r="G1814" s="65"/>
      <c r="H1814" s="3"/>
    </row>
    <row r="1815" spans="1:8" x14ac:dyDescent="0.25">
      <c r="A1815" s="3"/>
      <c r="B1815" s="63"/>
      <c r="C1815" s="64"/>
      <c r="D1815" s="64"/>
      <c r="E1815" s="51"/>
      <c r="F1815" s="51"/>
      <c r="G1815" s="65"/>
      <c r="H1815" s="3"/>
    </row>
    <row r="1816" spans="1:8" x14ac:dyDescent="0.25">
      <c r="A1816" s="3"/>
      <c r="B1816" s="63"/>
      <c r="C1816" s="64"/>
      <c r="D1816" s="64"/>
      <c r="E1816" s="51"/>
      <c r="F1816" s="51"/>
      <c r="G1816" s="65"/>
      <c r="H1816" s="3"/>
    </row>
    <row r="1817" spans="1:8" x14ac:dyDescent="0.25">
      <c r="A1817" s="3"/>
      <c r="B1817" s="63"/>
      <c r="C1817" s="64"/>
      <c r="D1817" s="64"/>
      <c r="E1817" s="51"/>
      <c r="F1817" s="51"/>
      <c r="G1817" s="65"/>
      <c r="H1817" s="3"/>
    </row>
    <row r="1818" spans="1:8" x14ac:dyDescent="0.25">
      <c r="A1818" s="3"/>
      <c r="B1818" s="63"/>
      <c r="C1818" s="64"/>
      <c r="D1818" s="64"/>
      <c r="E1818" s="51"/>
      <c r="F1818" s="51"/>
      <c r="G1818" s="65"/>
      <c r="H1818" s="3"/>
    </row>
    <row r="1819" spans="1:8" x14ac:dyDescent="0.25">
      <c r="A1819" s="3"/>
      <c r="B1819" s="63"/>
      <c r="C1819" s="64"/>
      <c r="D1819" s="64"/>
      <c r="E1819" s="51"/>
      <c r="F1819" s="51"/>
      <c r="G1819" s="65"/>
      <c r="H1819" s="3"/>
    </row>
    <row r="1820" spans="1:8" x14ac:dyDescent="0.25">
      <c r="A1820" s="3"/>
      <c r="B1820" s="63"/>
      <c r="C1820" s="64"/>
      <c r="D1820" s="64"/>
      <c r="E1820" s="51"/>
      <c r="F1820" s="51"/>
      <c r="G1820" s="65"/>
      <c r="H1820" s="3"/>
    </row>
    <row r="1821" spans="1:8" x14ac:dyDescent="0.25">
      <c r="A1821" s="3"/>
      <c r="B1821" s="63"/>
      <c r="C1821" s="64"/>
      <c r="D1821" s="64"/>
      <c r="E1821" s="51"/>
      <c r="F1821" s="51"/>
      <c r="G1821" s="65"/>
      <c r="H1821" s="3"/>
    </row>
    <row r="1822" spans="1:8" x14ac:dyDescent="0.25">
      <c r="A1822" s="3"/>
      <c r="B1822" s="63"/>
      <c r="C1822" s="64"/>
      <c r="D1822" s="64"/>
      <c r="E1822" s="51"/>
      <c r="F1822" s="51"/>
      <c r="G1822" s="65"/>
      <c r="H1822" s="3"/>
    </row>
    <row r="1823" spans="1:8" x14ac:dyDescent="0.25">
      <c r="A1823" s="3"/>
      <c r="B1823" s="63"/>
      <c r="C1823" s="64"/>
      <c r="D1823" s="64"/>
      <c r="E1823" s="51"/>
      <c r="F1823" s="51"/>
      <c r="G1823" s="65"/>
      <c r="H1823" s="3"/>
    </row>
    <row r="1824" spans="1:8" x14ac:dyDescent="0.25">
      <c r="A1824" s="3"/>
      <c r="B1824" s="63"/>
      <c r="C1824" s="64"/>
      <c r="D1824" s="64"/>
      <c r="E1824" s="51"/>
      <c r="F1824" s="51"/>
      <c r="G1824" s="65"/>
      <c r="H1824" s="3"/>
    </row>
    <row r="1825" spans="1:8" x14ac:dyDescent="0.25">
      <c r="A1825" s="3"/>
      <c r="B1825" s="63"/>
      <c r="C1825" s="64"/>
      <c r="D1825" s="64"/>
      <c r="E1825" s="51"/>
      <c r="F1825" s="51"/>
      <c r="G1825" s="65"/>
      <c r="H1825" s="3"/>
    </row>
    <row r="1826" spans="1:8" x14ac:dyDescent="0.25">
      <c r="A1826" s="3"/>
      <c r="B1826" s="63"/>
      <c r="C1826" s="64"/>
      <c r="D1826" s="64"/>
      <c r="E1826" s="51"/>
      <c r="F1826" s="51"/>
      <c r="G1826" s="65"/>
      <c r="H1826" s="3"/>
    </row>
    <row r="1827" spans="1:8" x14ac:dyDescent="0.25">
      <c r="A1827" s="3"/>
      <c r="B1827" s="63"/>
      <c r="C1827" s="64"/>
      <c r="D1827" s="64"/>
      <c r="E1827" s="51"/>
      <c r="F1827" s="51"/>
      <c r="G1827" s="65"/>
      <c r="H1827" s="3"/>
    </row>
    <row r="1828" spans="1:8" x14ac:dyDescent="0.25">
      <c r="A1828" s="3"/>
      <c r="B1828" s="63"/>
      <c r="C1828" s="64"/>
      <c r="D1828" s="64"/>
      <c r="E1828" s="51"/>
      <c r="F1828" s="51"/>
      <c r="G1828" s="65"/>
      <c r="H1828" s="3"/>
    </row>
    <row r="1829" spans="1:8" x14ac:dyDescent="0.25">
      <c r="A1829" s="3"/>
      <c r="B1829" s="63"/>
      <c r="C1829" s="64"/>
      <c r="D1829" s="64"/>
      <c r="E1829" s="51"/>
      <c r="F1829" s="51"/>
      <c r="G1829" s="65"/>
      <c r="H1829" s="3"/>
    </row>
    <row r="1830" spans="1:8" x14ac:dyDescent="0.25">
      <c r="A1830" s="3"/>
      <c r="B1830" s="63"/>
      <c r="C1830" s="64"/>
      <c r="D1830" s="64"/>
      <c r="E1830" s="51"/>
      <c r="F1830" s="51"/>
      <c r="G1830" s="65"/>
      <c r="H1830" s="3"/>
    </row>
    <row r="1831" spans="1:8" x14ac:dyDescent="0.25">
      <c r="A1831" s="3"/>
      <c r="B1831" s="63"/>
      <c r="C1831" s="64"/>
      <c r="D1831" s="64"/>
      <c r="E1831" s="51"/>
      <c r="F1831" s="51"/>
      <c r="G1831" s="65"/>
      <c r="H1831" s="3"/>
    </row>
    <row r="1832" spans="1:8" x14ac:dyDescent="0.25">
      <c r="A1832" s="3"/>
      <c r="B1832" s="63"/>
      <c r="C1832" s="64"/>
      <c r="D1832" s="64"/>
      <c r="E1832" s="51"/>
      <c r="F1832" s="51"/>
      <c r="G1832" s="65"/>
      <c r="H1832" s="3"/>
    </row>
    <row r="1833" spans="1:8" x14ac:dyDescent="0.25">
      <c r="A1833" s="3"/>
      <c r="B1833" s="63"/>
      <c r="C1833" s="64"/>
      <c r="D1833" s="64"/>
      <c r="E1833" s="51"/>
      <c r="F1833" s="51"/>
      <c r="G1833" s="65"/>
      <c r="H1833" s="3"/>
    </row>
    <row r="1834" spans="1:8" x14ac:dyDescent="0.25">
      <c r="A1834" s="3"/>
      <c r="B1834" s="63"/>
      <c r="C1834" s="64"/>
      <c r="D1834" s="64"/>
      <c r="E1834" s="51"/>
      <c r="F1834" s="51"/>
      <c r="G1834" s="65"/>
      <c r="H1834" s="3"/>
    </row>
    <row r="1835" spans="1:8" x14ac:dyDescent="0.25">
      <c r="A1835" s="3"/>
      <c r="B1835" s="63"/>
      <c r="C1835" s="64"/>
      <c r="D1835" s="64"/>
      <c r="E1835" s="51"/>
      <c r="F1835" s="51"/>
      <c r="G1835" s="65"/>
      <c r="H1835" s="3"/>
    </row>
    <row r="1836" spans="1:8" x14ac:dyDescent="0.25">
      <c r="A1836" s="3"/>
      <c r="B1836" s="63"/>
      <c r="C1836" s="64"/>
      <c r="D1836" s="64"/>
      <c r="E1836" s="51"/>
      <c r="F1836" s="51"/>
      <c r="G1836" s="65"/>
      <c r="H1836" s="3"/>
    </row>
    <row r="1837" spans="1:8" x14ac:dyDescent="0.25">
      <c r="A1837" s="3"/>
      <c r="B1837" s="63"/>
      <c r="C1837" s="64"/>
      <c r="D1837" s="64"/>
      <c r="E1837" s="51"/>
      <c r="F1837" s="51"/>
      <c r="G1837" s="65"/>
      <c r="H1837" s="3"/>
    </row>
    <row r="1838" spans="1:8" x14ac:dyDescent="0.25">
      <c r="A1838" s="3"/>
      <c r="B1838" s="63"/>
      <c r="C1838" s="64"/>
      <c r="D1838" s="64"/>
      <c r="E1838" s="51"/>
      <c r="F1838" s="51"/>
      <c r="G1838" s="65"/>
      <c r="H1838" s="3"/>
    </row>
    <row r="1839" spans="1:8" x14ac:dyDescent="0.25">
      <c r="A1839" s="3"/>
      <c r="B1839" s="63"/>
      <c r="C1839" s="64"/>
      <c r="D1839" s="64"/>
      <c r="E1839" s="51"/>
      <c r="F1839" s="51"/>
      <c r="G1839" s="65"/>
      <c r="H1839" s="3"/>
    </row>
    <row r="1840" spans="1:8" x14ac:dyDescent="0.25">
      <c r="A1840" s="3"/>
      <c r="B1840" s="63"/>
      <c r="C1840" s="64"/>
      <c r="D1840" s="64"/>
      <c r="E1840" s="51"/>
      <c r="F1840" s="51"/>
      <c r="G1840" s="65"/>
      <c r="H1840" s="3"/>
    </row>
    <row r="1841" spans="1:8" x14ac:dyDescent="0.25">
      <c r="A1841" s="3"/>
      <c r="B1841" s="63"/>
      <c r="C1841" s="64"/>
      <c r="D1841" s="64"/>
      <c r="E1841" s="51"/>
      <c r="F1841" s="51"/>
      <c r="G1841" s="65"/>
      <c r="H1841" s="3"/>
    </row>
    <row r="1842" spans="1:8" x14ac:dyDescent="0.25">
      <c r="A1842" s="3"/>
      <c r="B1842" s="63"/>
      <c r="C1842" s="64"/>
      <c r="D1842" s="64"/>
      <c r="E1842" s="51"/>
      <c r="F1842" s="51"/>
      <c r="G1842" s="65"/>
      <c r="H1842" s="3"/>
    </row>
    <row r="1843" spans="1:8" x14ac:dyDescent="0.25">
      <c r="A1843" s="3"/>
      <c r="B1843" s="63"/>
      <c r="C1843" s="64"/>
      <c r="D1843" s="64"/>
      <c r="E1843" s="51"/>
      <c r="F1843" s="51"/>
      <c r="G1843" s="65"/>
      <c r="H1843" s="3"/>
    </row>
    <row r="1844" spans="1:8" x14ac:dyDescent="0.25">
      <c r="A1844" s="3"/>
      <c r="B1844" s="63"/>
      <c r="C1844" s="64"/>
      <c r="D1844" s="64"/>
      <c r="E1844" s="51"/>
      <c r="F1844" s="51"/>
      <c r="G1844" s="65"/>
      <c r="H1844" s="3"/>
    </row>
    <row r="1845" spans="1:8" x14ac:dyDescent="0.25">
      <c r="A1845" s="3"/>
      <c r="B1845" s="63"/>
      <c r="C1845" s="64"/>
      <c r="D1845" s="64"/>
      <c r="E1845" s="51"/>
      <c r="F1845" s="51"/>
      <c r="G1845" s="65"/>
      <c r="H1845" s="3"/>
    </row>
    <row r="1846" spans="1:8" x14ac:dyDescent="0.25">
      <c r="A1846" s="3"/>
      <c r="B1846" s="63"/>
      <c r="C1846" s="64"/>
      <c r="D1846" s="64"/>
      <c r="E1846" s="51"/>
      <c r="F1846" s="51"/>
      <c r="G1846" s="65"/>
      <c r="H1846" s="3"/>
    </row>
    <row r="1847" spans="1:8" x14ac:dyDescent="0.25">
      <c r="A1847" s="3"/>
      <c r="B1847" s="63"/>
      <c r="C1847" s="64"/>
      <c r="D1847" s="64"/>
      <c r="E1847" s="51"/>
      <c r="F1847" s="51"/>
      <c r="G1847" s="65"/>
      <c r="H1847" s="3"/>
    </row>
    <row r="1848" spans="1:8" x14ac:dyDescent="0.25">
      <c r="A1848" s="3"/>
      <c r="B1848" s="63"/>
      <c r="C1848" s="64"/>
      <c r="D1848" s="64"/>
      <c r="E1848" s="51"/>
      <c r="F1848" s="51"/>
      <c r="G1848" s="65"/>
      <c r="H1848" s="3"/>
    </row>
    <row r="1849" spans="1:8" x14ac:dyDescent="0.25">
      <c r="A1849" s="3"/>
      <c r="B1849" s="63"/>
      <c r="C1849" s="64"/>
      <c r="D1849" s="64"/>
      <c r="E1849" s="51"/>
      <c r="F1849" s="51"/>
      <c r="G1849" s="65"/>
      <c r="H1849" s="3"/>
    </row>
    <row r="1850" spans="1:8" x14ac:dyDescent="0.25">
      <c r="A1850" s="3"/>
      <c r="B1850" s="63"/>
      <c r="C1850" s="64"/>
      <c r="D1850" s="64"/>
      <c r="E1850" s="51"/>
      <c r="F1850" s="51"/>
      <c r="G1850" s="65"/>
      <c r="H1850" s="3"/>
    </row>
    <row r="1851" spans="1:8" x14ac:dyDescent="0.25">
      <c r="A1851" s="3"/>
      <c r="B1851" s="63"/>
      <c r="C1851" s="64"/>
      <c r="D1851" s="64"/>
      <c r="E1851" s="51"/>
      <c r="F1851" s="51"/>
      <c r="G1851" s="65"/>
      <c r="H1851" s="3"/>
    </row>
    <row r="1852" spans="1:8" x14ac:dyDescent="0.25">
      <c r="A1852" s="3"/>
      <c r="B1852" s="63"/>
      <c r="C1852" s="64"/>
      <c r="D1852" s="64"/>
      <c r="E1852" s="51"/>
      <c r="F1852" s="51"/>
      <c r="G1852" s="65"/>
      <c r="H1852" s="3"/>
    </row>
    <row r="1853" spans="1:8" x14ac:dyDescent="0.25">
      <c r="A1853" s="3"/>
      <c r="B1853" s="63"/>
      <c r="C1853" s="64"/>
      <c r="D1853" s="64"/>
      <c r="E1853" s="51"/>
      <c r="F1853" s="51"/>
      <c r="G1853" s="65"/>
      <c r="H1853" s="3"/>
    </row>
    <row r="1854" spans="1:8" x14ac:dyDescent="0.25">
      <c r="A1854" s="3"/>
      <c r="B1854" s="63"/>
      <c r="C1854" s="64"/>
      <c r="D1854" s="64"/>
      <c r="E1854" s="51"/>
      <c r="F1854" s="51"/>
      <c r="G1854" s="65"/>
      <c r="H1854" s="3"/>
    </row>
    <row r="1855" spans="1:8" x14ac:dyDescent="0.25">
      <c r="A1855" s="3"/>
      <c r="B1855" s="63"/>
      <c r="C1855" s="64"/>
      <c r="D1855" s="64"/>
      <c r="E1855" s="51"/>
      <c r="F1855" s="51"/>
      <c r="G1855" s="65"/>
      <c r="H1855" s="3"/>
    </row>
    <row r="1856" spans="1:8" x14ac:dyDescent="0.25">
      <c r="A1856" s="3"/>
      <c r="B1856" s="63"/>
      <c r="C1856" s="64"/>
      <c r="D1856" s="64"/>
      <c r="E1856" s="51"/>
      <c r="F1856" s="51"/>
      <c r="G1856" s="65"/>
      <c r="H1856" s="3"/>
    </row>
    <row r="1857" spans="1:8" x14ac:dyDescent="0.25">
      <c r="A1857" s="3"/>
      <c r="B1857" s="63"/>
      <c r="C1857" s="64"/>
      <c r="D1857" s="64"/>
      <c r="E1857" s="51"/>
      <c r="F1857" s="51"/>
      <c r="G1857" s="65"/>
      <c r="H1857" s="3"/>
    </row>
    <row r="1858" spans="1:8" x14ac:dyDescent="0.25">
      <c r="A1858" s="3"/>
      <c r="B1858" s="63"/>
      <c r="C1858" s="64"/>
      <c r="D1858" s="64"/>
      <c r="E1858" s="51"/>
      <c r="F1858" s="51"/>
      <c r="G1858" s="65"/>
      <c r="H1858" s="3"/>
    </row>
    <row r="1859" spans="1:8" x14ac:dyDescent="0.25">
      <c r="A1859" s="3"/>
      <c r="B1859" s="63"/>
      <c r="C1859" s="64"/>
      <c r="D1859" s="64"/>
      <c r="E1859" s="51"/>
      <c r="F1859" s="51"/>
      <c r="G1859" s="65"/>
      <c r="H1859" s="3"/>
    </row>
    <row r="1860" spans="1:8" x14ac:dyDescent="0.25">
      <c r="A1860" s="3"/>
      <c r="B1860" s="63"/>
      <c r="C1860" s="64"/>
      <c r="D1860" s="64"/>
      <c r="E1860" s="51"/>
      <c r="F1860" s="51"/>
      <c r="G1860" s="65"/>
      <c r="H1860" s="3"/>
    </row>
    <row r="1861" spans="1:8" x14ac:dyDescent="0.25">
      <c r="A1861" s="3"/>
      <c r="B1861" s="63"/>
      <c r="C1861" s="64"/>
      <c r="D1861" s="64"/>
      <c r="E1861" s="51"/>
      <c r="F1861" s="51"/>
      <c r="G1861" s="65"/>
      <c r="H1861" s="3"/>
    </row>
    <row r="1862" spans="1:8" x14ac:dyDescent="0.25">
      <c r="A1862" s="3"/>
      <c r="B1862" s="63"/>
      <c r="C1862" s="64"/>
      <c r="D1862" s="64"/>
      <c r="E1862" s="51"/>
      <c r="F1862" s="51"/>
      <c r="G1862" s="65"/>
      <c r="H1862" s="3"/>
    </row>
    <row r="1863" spans="1:8" x14ac:dyDescent="0.25">
      <c r="A1863" s="3"/>
      <c r="B1863" s="63"/>
      <c r="C1863" s="64"/>
      <c r="D1863" s="64"/>
      <c r="E1863" s="51"/>
      <c r="F1863" s="51"/>
      <c r="G1863" s="65"/>
      <c r="H1863" s="3"/>
    </row>
    <row r="1864" spans="1:8" x14ac:dyDescent="0.25">
      <c r="A1864" s="3"/>
      <c r="B1864" s="63"/>
      <c r="C1864" s="64"/>
      <c r="D1864" s="64"/>
      <c r="E1864" s="51"/>
      <c r="F1864" s="51"/>
      <c r="G1864" s="65"/>
      <c r="H1864" s="3"/>
    </row>
    <row r="1865" spans="1:8" x14ac:dyDescent="0.25">
      <c r="A1865" s="3"/>
      <c r="B1865" s="63"/>
      <c r="C1865" s="64"/>
      <c r="D1865" s="64"/>
      <c r="E1865" s="51"/>
      <c r="F1865" s="51"/>
      <c r="G1865" s="65"/>
      <c r="H1865" s="3"/>
    </row>
    <row r="1866" spans="1:8" x14ac:dyDescent="0.25">
      <c r="A1866" s="3"/>
      <c r="B1866" s="63"/>
      <c r="C1866" s="64"/>
      <c r="D1866" s="64"/>
      <c r="E1866" s="51"/>
      <c r="F1866" s="51"/>
      <c r="G1866" s="65"/>
      <c r="H1866" s="3"/>
    </row>
    <row r="1867" spans="1:8" x14ac:dyDescent="0.25">
      <c r="A1867" s="3"/>
      <c r="B1867" s="63"/>
      <c r="C1867" s="64"/>
      <c r="D1867" s="64"/>
      <c r="E1867" s="51"/>
      <c r="F1867" s="51"/>
      <c r="G1867" s="65"/>
      <c r="H1867" s="3"/>
    </row>
    <row r="1868" spans="1:8" x14ac:dyDescent="0.25">
      <c r="A1868" s="3"/>
      <c r="B1868" s="63"/>
      <c r="C1868" s="64"/>
      <c r="D1868" s="64"/>
      <c r="E1868" s="51"/>
      <c r="F1868" s="51"/>
      <c r="G1868" s="65"/>
      <c r="H1868" s="3"/>
    </row>
    <row r="1869" spans="1:8" x14ac:dyDescent="0.25">
      <c r="A1869" s="3"/>
      <c r="B1869" s="63"/>
      <c r="C1869" s="64"/>
      <c r="D1869" s="64"/>
      <c r="E1869" s="51"/>
      <c r="F1869" s="51"/>
      <c r="G1869" s="65"/>
      <c r="H1869" s="3"/>
    </row>
    <row r="1870" spans="1:8" x14ac:dyDescent="0.25">
      <c r="A1870" s="3"/>
      <c r="B1870" s="63"/>
      <c r="C1870" s="64"/>
      <c r="D1870" s="64"/>
      <c r="E1870" s="51"/>
      <c r="F1870" s="51"/>
      <c r="G1870" s="65"/>
      <c r="H1870" s="3"/>
    </row>
    <row r="1871" spans="1:8" x14ac:dyDescent="0.25">
      <c r="A1871" s="3"/>
      <c r="B1871" s="63"/>
      <c r="C1871" s="64"/>
      <c r="D1871" s="64"/>
      <c r="E1871" s="51"/>
      <c r="F1871" s="51"/>
      <c r="G1871" s="65"/>
      <c r="H1871" s="3"/>
    </row>
    <row r="1872" spans="1:8" x14ac:dyDescent="0.25">
      <c r="A1872" s="3"/>
      <c r="B1872" s="63"/>
      <c r="C1872" s="64"/>
      <c r="D1872" s="64"/>
      <c r="E1872" s="51"/>
      <c r="F1872" s="51"/>
      <c r="G1872" s="65"/>
      <c r="H1872" s="3"/>
    </row>
    <row r="1873" spans="1:8" x14ac:dyDescent="0.25">
      <c r="A1873" s="3"/>
      <c r="B1873" s="63"/>
      <c r="C1873" s="64"/>
      <c r="D1873" s="64"/>
      <c r="E1873" s="51"/>
      <c r="F1873" s="51"/>
      <c r="G1873" s="65"/>
      <c r="H1873" s="3"/>
    </row>
    <row r="1874" spans="1:8" x14ac:dyDescent="0.25">
      <c r="A1874" s="3"/>
      <c r="B1874" s="63"/>
      <c r="C1874" s="64"/>
      <c r="D1874" s="64"/>
      <c r="E1874" s="51"/>
      <c r="F1874" s="51"/>
      <c r="G1874" s="65"/>
      <c r="H1874" s="3"/>
    </row>
    <row r="1875" spans="1:8" x14ac:dyDescent="0.25">
      <c r="A1875" s="3"/>
      <c r="B1875" s="63"/>
      <c r="C1875" s="64"/>
      <c r="D1875" s="64"/>
      <c r="E1875" s="51"/>
      <c r="F1875" s="51"/>
      <c r="G1875" s="65"/>
      <c r="H1875" s="3"/>
    </row>
    <row r="1876" spans="1:8" x14ac:dyDescent="0.25">
      <c r="A1876" s="3"/>
      <c r="B1876" s="63"/>
      <c r="C1876" s="64"/>
      <c r="D1876" s="64"/>
      <c r="E1876" s="51"/>
      <c r="F1876" s="51"/>
      <c r="G1876" s="65"/>
      <c r="H1876" s="3"/>
    </row>
    <row r="1877" spans="1:8" x14ac:dyDescent="0.25">
      <c r="A1877" s="3"/>
      <c r="B1877" s="63"/>
      <c r="C1877" s="64"/>
      <c r="D1877" s="64"/>
      <c r="E1877" s="51"/>
      <c r="F1877" s="51"/>
      <c r="G1877" s="65"/>
      <c r="H1877" s="3"/>
    </row>
    <row r="1878" spans="1:8" x14ac:dyDescent="0.25">
      <c r="A1878" s="3"/>
      <c r="B1878" s="63"/>
      <c r="C1878" s="64"/>
      <c r="D1878" s="64"/>
      <c r="E1878" s="51"/>
      <c r="F1878" s="51"/>
      <c r="G1878" s="65"/>
      <c r="H1878" s="3"/>
    </row>
    <row r="1879" spans="1:8" x14ac:dyDescent="0.25">
      <c r="A1879" s="3"/>
      <c r="B1879" s="63"/>
      <c r="C1879" s="64"/>
      <c r="D1879" s="64"/>
      <c r="E1879" s="51"/>
      <c r="F1879" s="51"/>
      <c r="G1879" s="65"/>
      <c r="H1879" s="3"/>
    </row>
    <row r="1880" spans="1:8" x14ac:dyDescent="0.25">
      <c r="A1880" s="3"/>
      <c r="B1880" s="63"/>
      <c r="C1880" s="64"/>
      <c r="D1880" s="64"/>
      <c r="E1880" s="51"/>
      <c r="F1880" s="51"/>
      <c r="G1880" s="65"/>
      <c r="H1880" s="3"/>
    </row>
    <row r="1881" spans="1:8" x14ac:dyDescent="0.25">
      <c r="A1881" s="3"/>
      <c r="B1881" s="63"/>
      <c r="C1881" s="64"/>
      <c r="D1881" s="64"/>
      <c r="E1881" s="51"/>
      <c r="F1881" s="51"/>
      <c r="G1881" s="65"/>
      <c r="H1881" s="3"/>
    </row>
    <row r="1882" spans="1:8" x14ac:dyDescent="0.25">
      <c r="A1882" s="3"/>
      <c r="B1882" s="63"/>
      <c r="C1882" s="64"/>
      <c r="D1882" s="64"/>
      <c r="E1882" s="51"/>
      <c r="F1882" s="51"/>
      <c r="G1882" s="65"/>
      <c r="H1882" s="3"/>
    </row>
    <row r="1883" spans="1:8" x14ac:dyDescent="0.25">
      <c r="A1883" s="3"/>
      <c r="B1883" s="63"/>
      <c r="C1883" s="64"/>
      <c r="D1883" s="64"/>
      <c r="E1883" s="51"/>
      <c r="F1883" s="51"/>
      <c r="G1883" s="65"/>
      <c r="H1883" s="3"/>
    </row>
    <row r="1884" spans="1:8" x14ac:dyDescent="0.25">
      <c r="A1884" s="3"/>
      <c r="B1884" s="63"/>
      <c r="C1884" s="64"/>
      <c r="D1884" s="64"/>
      <c r="E1884" s="51"/>
      <c r="F1884" s="51"/>
      <c r="G1884" s="65"/>
      <c r="H1884" s="3"/>
    </row>
    <row r="1885" spans="1:8" x14ac:dyDescent="0.25">
      <c r="A1885" s="3"/>
      <c r="B1885" s="63"/>
      <c r="C1885" s="64"/>
      <c r="D1885" s="64"/>
      <c r="E1885" s="51"/>
      <c r="F1885" s="51"/>
      <c r="G1885" s="65"/>
      <c r="H1885" s="3"/>
    </row>
    <row r="1886" spans="1:8" x14ac:dyDescent="0.25">
      <c r="A1886" s="3"/>
      <c r="B1886" s="63"/>
      <c r="C1886" s="64"/>
      <c r="D1886" s="64"/>
      <c r="E1886" s="51"/>
      <c r="F1886" s="51"/>
      <c r="G1886" s="65"/>
      <c r="H1886" s="3"/>
    </row>
    <row r="1887" spans="1:8" x14ac:dyDescent="0.25">
      <c r="A1887" s="3"/>
      <c r="B1887" s="63"/>
      <c r="C1887" s="64"/>
      <c r="D1887" s="64"/>
      <c r="E1887" s="51"/>
      <c r="F1887" s="51"/>
      <c r="G1887" s="65"/>
      <c r="H1887" s="3"/>
    </row>
    <row r="1888" spans="1:8" x14ac:dyDescent="0.25">
      <c r="A1888" s="3"/>
      <c r="B1888" s="63"/>
      <c r="C1888" s="64"/>
      <c r="D1888" s="64"/>
      <c r="E1888" s="51"/>
      <c r="F1888" s="51"/>
      <c r="G1888" s="65"/>
      <c r="H1888" s="3"/>
    </row>
    <row r="1889" spans="1:8" x14ac:dyDescent="0.25">
      <c r="A1889" s="3"/>
      <c r="B1889" s="63"/>
      <c r="C1889" s="64"/>
      <c r="D1889" s="64"/>
      <c r="E1889" s="51"/>
      <c r="F1889" s="51"/>
      <c r="G1889" s="65"/>
      <c r="H1889" s="3"/>
    </row>
    <row r="1890" spans="1:8" x14ac:dyDescent="0.25">
      <c r="A1890" s="3"/>
      <c r="B1890" s="63"/>
      <c r="C1890" s="64"/>
      <c r="D1890" s="64"/>
      <c r="E1890" s="51"/>
      <c r="F1890" s="51"/>
      <c r="G1890" s="65"/>
      <c r="H1890" s="3"/>
    </row>
    <row r="1891" spans="1:8" x14ac:dyDescent="0.25">
      <c r="A1891" s="3"/>
      <c r="B1891" s="63"/>
      <c r="C1891" s="64"/>
      <c r="D1891" s="64"/>
      <c r="E1891" s="51"/>
      <c r="F1891" s="51"/>
      <c r="G1891" s="65"/>
      <c r="H1891" s="3"/>
    </row>
    <row r="1892" spans="1:8" x14ac:dyDescent="0.25">
      <c r="A1892" s="3"/>
      <c r="B1892" s="63"/>
      <c r="C1892" s="64"/>
      <c r="D1892" s="64"/>
      <c r="E1892" s="51"/>
      <c r="F1892" s="51"/>
      <c r="G1892" s="65"/>
      <c r="H1892" s="3"/>
    </row>
    <row r="1893" spans="1:8" x14ac:dyDescent="0.25">
      <c r="A1893" s="3"/>
      <c r="B1893" s="63"/>
      <c r="C1893" s="64"/>
      <c r="D1893" s="64"/>
      <c r="E1893" s="51"/>
      <c r="F1893" s="51"/>
      <c r="G1893" s="65"/>
      <c r="H1893" s="3"/>
    </row>
    <row r="1894" spans="1:8" x14ac:dyDescent="0.25">
      <c r="A1894" s="3"/>
      <c r="B1894" s="63"/>
      <c r="C1894" s="64"/>
      <c r="D1894" s="64"/>
      <c r="E1894" s="51"/>
      <c r="F1894" s="51"/>
      <c r="G1894" s="65"/>
      <c r="H1894" s="3"/>
    </row>
    <row r="1895" spans="1:8" x14ac:dyDescent="0.25">
      <c r="A1895" s="3"/>
      <c r="G1895" s="65"/>
      <c r="H1895" s="3"/>
    </row>
    <row r="1896" spans="1:8" x14ac:dyDescent="0.25">
      <c r="A1896" s="3"/>
      <c r="G1896" s="65"/>
      <c r="H1896" s="3"/>
    </row>
    <row r="1897" spans="1:8" x14ac:dyDescent="0.25">
      <c r="A1897" s="3"/>
      <c r="G1897" s="65"/>
      <c r="H1897" s="3"/>
    </row>
    <row r="1898" spans="1:8" x14ac:dyDescent="0.25">
      <c r="A1898" s="3"/>
      <c r="G1898" s="65"/>
      <c r="H1898" s="3"/>
    </row>
    <row r="1899" spans="1:8" x14ac:dyDescent="0.25">
      <c r="A1899" s="3"/>
      <c r="G1899" s="65"/>
      <c r="H1899" s="3"/>
    </row>
    <row r="1900" spans="1:8" x14ac:dyDescent="0.25">
      <c r="A1900" s="3"/>
      <c r="G1900" s="65"/>
      <c r="H1900" s="3"/>
    </row>
    <row r="1901" spans="1:8" x14ac:dyDescent="0.25">
      <c r="A1901" s="3"/>
      <c r="G1901" s="65"/>
      <c r="H1901" s="3"/>
    </row>
    <row r="1902" spans="1:8" x14ac:dyDescent="0.25">
      <c r="A1902" s="3"/>
      <c r="B1902" s="3"/>
      <c r="C1902" s="3"/>
      <c r="D1902" s="3"/>
      <c r="E1902" s="3"/>
      <c r="F1902" s="3"/>
      <c r="G1902" s="65"/>
      <c r="H1902" s="3"/>
    </row>
    <row r="1903" spans="1:8" x14ac:dyDescent="0.25">
      <c r="A1903" s="3"/>
      <c r="B1903" s="3"/>
      <c r="C1903" s="3"/>
      <c r="D1903" s="3"/>
      <c r="E1903" s="3"/>
      <c r="F1903" s="3"/>
      <c r="G1903" s="65"/>
      <c r="H1903" s="3"/>
    </row>
    <row r="1904" spans="1:8" x14ac:dyDescent="0.25">
      <c r="A1904" s="3"/>
      <c r="B1904" s="3"/>
      <c r="C1904" s="3"/>
      <c r="D1904" s="3"/>
      <c r="E1904" s="3"/>
      <c r="F1904" s="3"/>
      <c r="G1904" s="65"/>
      <c r="H1904" s="3"/>
    </row>
    <row r="1905" spans="1:8" x14ac:dyDescent="0.25">
      <c r="A1905" s="3"/>
      <c r="B1905" s="3"/>
      <c r="C1905" s="3"/>
      <c r="D1905" s="3"/>
      <c r="E1905" s="3"/>
      <c r="F1905" s="3"/>
      <c r="G1905" s="65"/>
      <c r="H1905" s="3"/>
    </row>
    <row r="1906" spans="1:8" x14ac:dyDescent="0.25">
      <c r="A1906" s="3"/>
      <c r="B1906" s="3"/>
      <c r="C1906" s="3"/>
      <c r="D1906" s="3"/>
      <c r="E1906" s="3"/>
      <c r="F1906" s="3"/>
      <c r="G1906" s="65"/>
      <c r="H1906" s="3"/>
    </row>
    <row r="1907" spans="1:8" x14ac:dyDescent="0.25">
      <c r="A1907" s="3"/>
      <c r="B1907" s="3"/>
      <c r="C1907" s="3"/>
      <c r="D1907" s="3"/>
      <c r="E1907" s="3"/>
      <c r="F1907" s="3"/>
      <c r="G1907" s="65"/>
      <c r="H1907" s="3"/>
    </row>
    <row r="1908" spans="1:8" x14ac:dyDescent="0.25">
      <c r="A1908" s="3"/>
      <c r="B1908" s="3"/>
      <c r="C1908" s="3"/>
      <c r="D1908" s="3"/>
      <c r="E1908" s="3"/>
      <c r="F1908" s="3"/>
      <c r="G1908" s="65"/>
      <c r="H1908" s="3"/>
    </row>
    <row r="1909" spans="1:8" x14ac:dyDescent="0.25">
      <c r="A1909" s="3"/>
      <c r="B1909" s="3"/>
      <c r="C1909" s="3"/>
      <c r="D1909" s="3"/>
      <c r="E1909" s="3"/>
      <c r="F1909" s="3"/>
      <c r="G1909" s="65"/>
      <c r="H1909" s="3"/>
    </row>
    <row r="1910" spans="1:8" x14ac:dyDescent="0.25">
      <c r="A1910" s="3"/>
      <c r="B1910" s="3"/>
      <c r="C1910" s="3"/>
      <c r="D1910" s="3"/>
      <c r="E1910" s="3"/>
      <c r="F1910" s="3"/>
      <c r="G1910" s="65"/>
      <c r="H1910" s="3"/>
    </row>
    <row r="1911" spans="1:8" x14ac:dyDescent="0.25">
      <c r="A1911" s="3"/>
      <c r="B1911" s="3"/>
      <c r="C1911" s="3"/>
      <c r="D1911" s="3"/>
      <c r="E1911" s="3"/>
      <c r="F1911" s="3"/>
      <c r="G1911" s="65"/>
      <c r="H1911" s="3"/>
    </row>
    <row r="1912" spans="1:8" x14ac:dyDescent="0.25">
      <c r="A1912" s="3"/>
      <c r="B1912" s="3"/>
      <c r="C1912" s="3"/>
      <c r="D1912" s="3"/>
      <c r="E1912" s="3"/>
      <c r="F1912" s="3"/>
      <c r="G1912" s="65"/>
      <c r="H1912" s="3"/>
    </row>
    <row r="1913" spans="1:8" x14ac:dyDescent="0.25">
      <c r="A1913" s="3"/>
      <c r="B1913" s="3"/>
      <c r="C1913" s="3"/>
      <c r="D1913" s="3"/>
      <c r="E1913" s="3"/>
      <c r="F1913" s="3"/>
      <c r="G1913" s="65"/>
      <c r="H1913" s="3"/>
    </row>
    <row r="1914" spans="1:8" x14ac:dyDescent="0.25">
      <c r="A1914" s="3"/>
      <c r="B1914" s="3"/>
      <c r="C1914" s="3"/>
      <c r="D1914" s="3"/>
      <c r="E1914" s="3"/>
      <c r="F1914" s="3"/>
      <c r="G1914" s="65"/>
      <c r="H1914" s="3"/>
    </row>
    <row r="1915" spans="1:8" x14ac:dyDescent="0.25">
      <c r="A1915" s="3"/>
      <c r="B1915" s="3"/>
      <c r="C1915" s="3"/>
      <c r="D1915" s="3"/>
      <c r="E1915" s="3"/>
      <c r="F1915" s="3"/>
      <c r="G1915" s="65"/>
      <c r="H1915" s="3"/>
    </row>
    <row r="1916" spans="1:8" x14ac:dyDescent="0.25">
      <c r="A1916" s="3"/>
      <c r="B1916" s="3"/>
      <c r="C1916" s="3"/>
      <c r="D1916" s="3"/>
      <c r="E1916" s="3"/>
      <c r="F1916" s="3"/>
      <c r="G1916" s="65"/>
      <c r="H1916" s="3"/>
    </row>
    <row r="1917" spans="1:8" x14ac:dyDescent="0.25">
      <c r="A1917" s="3"/>
      <c r="B1917" s="3"/>
      <c r="C1917" s="3"/>
      <c r="D1917" s="3"/>
      <c r="E1917" s="3"/>
      <c r="F1917" s="3"/>
      <c r="G1917" s="65"/>
      <c r="H1917" s="3"/>
    </row>
    <row r="1918" spans="1:8" x14ac:dyDescent="0.25">
      <c r="A1918" s="3"/>
      <c r="B1918" s="3"/>
      <c r="C1918" s="3"/>
      <c r="D1918" s="3"/>
      <c r="E1918" s="3"/>
      <c r="F1918" s="3"/>
      <c r="G1918" s="65"/>
      <c r="H1918" s="3"/>
    </row>
    <row r="1919" spans="1:8" x14ac:dyDescent="0.25">
      <c r="A1919" s="3"/>
      <c r="B1919" s="3"/>
      <c r="C1919" s="3"/>
      <c r="D1919" s="3"/>
      <c r="E1919" s="3"/>
      <c r="F1919" s="3"/>
      <c r="G1919" s="65"/>
      <c r="H1919" s="3"/>
    </row>
    <row r="1920" spans="1:8" x14ac:dyDescent="0.25">
      <c r="A1920" s="3"/>
      <c r="B1920" s="3"/>
      <c r="C1920" s="3"/>
      <c r="D1920" s="3"/>
      <c r="E1920" s="3"/>
      <c r="F1920" s="3"/>
      <c r="G1920" s="65"/>
      <c r="H1920" s="3"/>
    </row>
    <row r="1921" spans="1:8" x14ac:dyDescent="0.25">
      <c r="A1921" s="3"/>
      <c r="B1921" s="3"/>
      <c r="C1921" s="3"/>
      <c r="D1921" s="3"/>
      <c r="E1921" s="3"/>
      <c r="F1921" s="3"/>
      <c r="G1921" s="65"/>
      <c r="H1921" s="3"/>
    </row>
    <row r="1922" spans="1:8" x14ac:dyDescent="0.25">
      <c r="A1922" s="3"/>
      <c r="B1922" s="3"/>
      <c r="C1922" s="3"/>
      <c r="D1922" s="3"/>
      <c r="E1922" s="3"/>
      <c r="F1922" s="3"/>
      <c r="G1922" s="65"/>
      <c r="H1922" s="3"/>
    </row>
    <row r="1923" spans="1:8" x14ac:dyDescent="0.25">
      <c r="A1923" s="3"/>
      <c r="B1923" s="3"/>
      <c r="C1923" s="3"/>
      <c r="D1923" s="3"/>
      <c r="E1923" s="3"/>
      <c r="F1923" s="3"/>
      <c r="G1923" s="65"/>
      <c r="H1923" s="3"/>
    </row>
    <row r="1924" spans="1:8" x14ac:dyDescent="0.25">
      <c r="A1924" s="3"/>
      <c r="B1924" s="3"/>
      <c r="C1924" s="3"/>
      <c r="D1924" s="3"/>
      <c r="E1924" s="3"/>
      <c r="F1924" s="3"/>
      <c r="G1924" s="65"/>
      <c r="H1924" s="3"/>
    </row>
    <row r="1925" spans="1:8" x14ac:dyDescent="0.25">
      <c r="A1925" s="3"/>
      <c r="B1925" s="3"/>
      <c r="C1925" s="3"/>
      <c r="D1925" s="3"/>
      <c r="E1925" s="3"/>
      <c r="F1925" s="3"/>
      <c r="G1925" s="65"/>
      <c r="H1925" s="3"/>
    </row>
    <row r="1926" spans="1:8" x14ac:dyDescent="0.25">
      <c r="A1926" s="3"/>
      <c r="B1926" s="3"/>
      <c r="C1926" s="3"/>
      <c r="D1926" s="3"/>
      <c r="E1926" s="3"/>
      <c r="F1926" s="3"/>
      <c r="G1926" s="65"/>
      <c r="H1926" s="3"/>
    </row>
    <row r="1927" spans="1:8" x14ac:dyDescent="0.25">
      <c r="A1927" s="3"/>
      <c r="B1927" s="3"/>
      <c r="C1927" s="3"/>
      <c r="D1927" s="3"/>
      <c r="E1927" s="3"/>
      <c r="F1927" s="3"/>
      <c r="G1927" s="65"/>
      <c r="H1927" s="3"/>
    </row>
    <row r="1928" spans="1:8" x14ac:dyDescent="0.25">
      <c r="A1928" s="3"/>
      <c r="B1928" s="3"/>
      <c r="C1928" s="3"/>
      <c r="D1928" s="3"/>
      <c r="E1928" s="3"/>
      <c r="F1928" s="3"/>
      <c r="G1928" s="65"/>
      <c r="H1928" s="3"/>
    </row>
    <row r="1929" spans="1:8" x14ac:dyDescent="0.25">
      <c r="A1929" s="3"/>
      <c r="B1929" s="3"/>
      <c r="C1929" s="3"/>
      <c r="D1929" s="3"/>
      <c r="E1929" s="3"/>
      <c r="F1929" s="3"/>
      <c r="G1929" s="65"/>
      <c r="H1929" s="3"/>
    </row>
    <row r="1930" spans="1:8" x14ac:dyDescent="0.25">
      <c r="A1930" s="3"/>
      <c r="B1930" s="3"/>
      <c r="C1930" s="3"/>
      <c r="D1930" s="3"/>
      <c r="E1930" s="3"/>
      <c r="F1930" s="3"/>
      <c r="G1930" s="65"/>
      <c r="H1930" s="3"/>
    </row>
    <row r="1931" spans="1:8" x14ac:dyDescent="0.25">
      <c r="A1931" s="3"/>
      <c r="B1931" s="3"/>
      <c r="C1931" s="3"/>
      <c r="D1931" s="3"/>
      <c r="E1931" s="3"/>
      <c r="F1931" s="3"/>
      <c r="G1931" s="65"/>
      <c r="H1931" s="3"/>
    </row>
    <row r="1932" spans="1:8" x14ac:dyDescent="0.25">
      <c r="A1932" s="3"/>
      <c r="B1932" s="3"/>
      <c r="C1932" s="3"/>
      <c r="D1932" s="3"/>
      <c r="E1932" s="3"/>
      <c r="F1932" s="3"/>
      <c r="G1932" s="65"/>
      <c r="H1932" s="3"/>
    </row>
    <row r="1933" spans="1:8" x14ac:dyDescent="0.25">
      <c r="A1933" s="3"/>
      <c r="B1933" s="3"/>
      <c r="C1933" s="3"/>
      <c r="D1933" s="3"/>
      <c r="E1933" s="3"/>
      <c r="F1933" s="3"/>
      <c r="G1933" s="65"/>
      <c r="H1933" s="3"/>
    </row>
    <row r="1934" spans="1:8" x14ac:dyDescent="0.25">
      <c r="A1934" s="3"/>
      <c r="B1934" s="3"/>
      <c r="C1934" s="3"/>
      <c r="D1934" s="3"/>
      <c r="E1934" s="3"/>
      <c r="F1934" s="3"/>
      <c r="G1934" s="65"/>
      <c r="H1934" s="3"/>
    </row>
    <row r="1935" spans="1:8" x14ac:dyDescent="0.25">
      <c r="A1935" s="3"/>
      <c r="B1935" s="3"/>
      <c r="C1935" s="3"/>
      <c r="D1935" s="3"/>
      <c r="E1935" s="3"/>
      <c r="F1935" s="3"/>
      <c r="G1935" s="65"/>
      <c r="H1935" s="3"/>
    </row>
    <row r="1936" spans="1:8" x14ac:dyDescent="0.25">
      <c r="A1936" s="3"/>
      <c r="B1936" s="3"/>
      <c r="C1936" s="3"/>
      <c r="D1936" s="3"/>
      <c r="E1936" s="3"/>
      <c r="F1936" s="3"/>
      <c r="G1936" s="65"/>
      <c r="H1936" s="3"/>
    </row>
    <row r="1937" spans="1:8" x14ac:dyDescent="0.25">
      <c r="A1937" s="3"/>
      <c r="B1937" s="3"/>
      <c r="C1937" s="3"/>
      <c r="D1937" s="3"/>
      <c r="E1937" s="3"/>
      <c r="F1937" s="3"/>
      <c r="G1937" s="65"/>
      <c r="H1937" s="3"/>
    </row>
    <row r="1938" spans="1:8" x14ac:dyDescent="0.25">
      <c r="A1938" s="3"/>
      <c r="B1938" s="3"/>
      <c r="C1938" s="3"/>
      <c r="D1938" s="3"/>
      <c r="E1938" s="3"/>
      <c r="F1938" s="3"/>
      <c r="G1938" s="65"/>
      <c r="H1938" s="3"/>
    </row>
    <row r="1939" spans="1:8" x14ac:dyDescent="0.25">
      <c r="A1939" s="3"/>
      <c r="B1939" s="3"/>
      <c r="C1939" s="3"/>
      <c r="D1939" s="3"/>
      <c r="E1939" s="3"/>
      <c r="F1939" s="3"/>
      <c r="G1939" s="65"/>
      <c r="H1939" s="3"/>
    </row>
    <row r="1940" spans="1:8" x14ac:dyDescent="0.25">
      <c r="A1940" s="3"/>
      <c r="B1940" s="3"/>
      <c r="C1940" s="3"/>
      <c r="D1940" s="3"/>
      <c r="E1940" s="3"/>
      <c r="F1940" s="3"/>
      <c r="G1940" s="65"/>
      <c r="H1940" s="3"/>
    </row>
    <row r="1941" spans="1:8" x14ac:dyDescent="0.25">
      <c r="A1941" s="3"/>
      <c r="B1941" s="3"/>
      <c r="C1941" s="3"/>
      <c r="D1941" s="3"/>
      <c r="E1941" s="3"/>
      <c r="F1941" s="3"/>
      <c r="G1941" s="65"/>
      <c r="H1941" s="3"/>
    </row>
    <row r="1942" spans="1:8" x14ac:dyDescent="0.25">
      <c r="A1942" s="3"/>
      <c r="B1942" s="3"/>
      <c r="C1942" s="3"/>
      <c r="D1942" s="3"/>
      <c r="E1942" s="3"/>
      <c r="F1942" s="3"/>
      <c r="G1942" s="65"/>
      <c r="H1942" s="3"/>
    </row>
    <row r="1943" spans="1:8" x14ac:dyDescent="0.25">
      <c r="A1943" s="3"/>
      <c r="B1943" s="3"/>
      <c r="C1943" s="3"/>
      <c r="D1943" s="3"/>
      <c r="E1943" s="3"/>
      <c r="F1943" s="3"/>
      <c r="G1943" s="65"/>
      <c r="H1943" s="3"/>
    </row>
    <row r="1944" spans="1:8" x14ac:dyDescent="0.25">
      <c r="A1944" s="3"/>
      <c r="B1944" s="3"/>
      <c r="C1944" s="3"/>
      <c r="D1944" s="3"/>
      <c r="E1944" s="3"/>
      <c r="F1944" s="3"/>
      <c r="G1944" s="65"/>
      <c r="H1944" s="3"/>
    </row>
    <row r="1945" spans="1:8" x14ac:dyDescent="0.25">
      <c r="A1945" s="3"/>
      <c r="B1945" s="3"/>
      <c r="C1945" s="3"/>
      <c r="D1945" s="3"/>
      <c r="E1945" s="3"/>
      <c r="F1945" s="3"/>
      <c r="G1945" s="65"/>
      <c r="H1945" s="3"/>
    </row>
    <row r="1946" spans="1:8" x14ac:dyDescent="0.25">
      <c r="A1946" s="3"/>
      <c r="B1946" s="3"/>
      <c r="C1946" s="3"/>
      <c r="D1946" s="3"/>
      <c r="E1946" s="3"/>
      <c r="F1946" s="3"/>
      <c r="G1946" s="65"/>
      <c r="H1946" s="3"/>
    </row>
    <row r="1947" spans="1:8" x14ac:dyDescent="0.25">
      <c r="A1947" s="3"/>
      <c r="B1947" s="3"/>
      <c r="C1947" s="3"/>
      <c r="D1947" s="3"/>
      <c r="E1947" s="3"/>
      <c r="F1947" s="3"/>
      <c r="G1947" s="65"/>
      <c r="H1947" s="3"/>
    </row>
    <row r="1948" spans="1:8" x14ac:dyDescent="0.25">
      <c r="A1948" s="3"/>
      <c r="B1948" s="3"/>
      <c r="C1948" s="3"/>
      <c r="D1948" s="3"/>
      <c r="E1948" s="3"/>
      <c r="F1948" s="3"/>
      <c r="G1948" s="65"/>
      <c r="H1948" s="3"/>
    </row>
    <row r="1949" spans="1:8" x14ac:dyDescent="0.25">
      <c r="A1949" s="3"/>
      <c r="B1949" s="3"/>
      <c r="C1949" s="3"/>
      <c r="D1949" s="3"/>
      <c r="E1949" s="3"/>
      <c r="F1949" s="3"/>
      <c r="G1949" s="65"/>
      <c r="H1949" s="3"/>
    </row>
    <row r="1950" spans="1:8" x14ac:dyDescent="0.25">
      <c r="A1950" s="3"/>
      <c r="B1950" s="3"/>
      <c r="C1950" s="3"/>
      <c r="D1950" s="3"/>
      <c r="E1950" s="3"/>
      <c r="F1950" s="3"/>
      <c r="G1950" s="65"/>
      <c r="H1950" s="3"/>
    </row>
    <row r="1951" spans="1:8" x14ac:dyDescent="0.25">
      <c r="A1951" s="3"/>
      <c r="B1951" s="3"/>
      <c r="C1951" s="3"/>
      <c r="D1951" s="3"/>
      <c r="E1951" s="3"/>
      <c r="F1951" s="3"/>
      <c r="G1951" s="65"/>
      <c r="H1951" s="3"/>
    </row>
    <row r="1952" spans="1:8" x14ac:dyDescent="0.25">
      <c r="A1952" s="3"/>
      <c r="B1952" s="3"/>
      <c r="C1952" s="3"/>
      <c r="D1952" s="3"/>
      <c r="E1952" s="3"/>
      <c r="F1952" s="3"/>
      <c r="G1952" s="65"/>
      <c r="H1952" s="3"/>
    </row>
    <row r="1953" spans="1:8" x14ac:dyDescent="0.25">
      <c r="A1953" s="3"/>
      <c r="B1953" s="3"/>
      <c r="C1953" s="3"/>
      <c r="D1953" s="3"/>
      <c r="E1953" s="3"/>
      <c r="F1953" s="3"/>
      <c r="G1953" s="65"/>
      <c r="H1953" s="3"/>
    </row>
    <row r="1954" spans="1:8" x14ac:dyDescent="0.25">
      <c r="A1954" s="3"/>
      <c r="B1954" s="3"/>
      <c r="C1954" s="3"/>
      <c r="D1954" s="3"/>
      <c r="E1954" s="3"/>
      <c r="F1954" s="3"/>
      <c r="G1954" s="65"/>
      <c r="H1954" s="3"/>
    </row>
    <row r="1955" spans="1:8" x14ac:dyDescent="0.25">
      <c r="A1955" s="3"/>
      <c r="B1955" s="3"/>
      <c r="C1955" s="3"/>
      <c r="D1955" s="3"/>
      <c r="E1955" s="3"/>
      <c r="F1955" s="3"/>
      <c r="G1955" s="65"/>
      <c r="H1955" s="3"/>
    </row>
    <row r="1956" spans="1:8" x14ac:dyDescent="0.25">
      <c r="A1956" s="3"/>
      <c r="B1956" s="3"/>
      <c r="C1956" s="3"/>
      <c r="D1956" s="3"/>
      <c r="E1956" s="3"/>
      <c r="F1956" s="3"/>
      <c r="G1956" s="65"/>
      <c r="H1956" s="3"/>
    </row>
    <row r="1957" spans="1:8" x14ac:dyDescent="0.25">
      <c r="A1957" s="3"/>
      <c r="B1957" s="3"/>
      <c r="C1957" s="3"/>
      <c r="D1957" s="3"/>
      <c r="E1957" s="3"/>
      <c r="F1957" s="3"/>
      <c r="G1957" s="65"/>
      <c r="H1957" s="3"/>
    </row>
    <row r="1958" spans="1:8" x14ac:dyDescent="0.25">
      <c r="A1958" s="3"/>
      <c r="B1958" s="3"/>
      <c r="C1958" s="3"/>
      <c r="D1958" s="3"/>
      <c r="E1958" s="3"/>
      <c r="F1958" s="3"/>
      <c r="G1958" s="65"/>
      <c r="H1958" s="3"/>
    </row>
    <row r="1959" spans="1:8" x14ac:dyDescent="0.25">
      <c r="A1959" s="3"/>
      <c r="B1959" s="3"/>
      <c r="C1959" s="3"/>
      <c r="D1959" s="3"/>
      <c r="E1959" s="3"/>
      <c r="F1959" s="3"/>
      <c r="G1959" s="65"/>
      <c r="H1959" s="3"/>
    </row>
    <row r="1960" spans="1:8" x14ac:dyDescent="0.25">
      <c r="A1960" s="3"/>
      <c r="B1960" s="3"/>
      <c r="C1960" s="3"/>
      <c r="D1960" s="3"/>
      <c r="E1960" s="3"/>
      <c r="F1960" s="3"/>
      <c r="G1960" s="65"/>
      <c r="H1960" s="3"/>
    </row>
    <row r="1961" spans="1:8" x14ac:dyDescent="0.25">
      <c r="A1961" s="3"/>
      <c r="B1961" s="3"/>
      <c r="C1961" s="3"/>
      <c r="D1961" s="3"/>
      <c r="E1961" s="3"/>
      <c r="F1961" s="3"/>
      <c r="G1961" s="65"/>
      <c r="H1961" s="3"/>
    </row>
    <row r="1962" spans="1:8" x14ac:dyDescent="0.25">
      <c r="A1962" s="3"/>
      <c r="B1962" s="3"/>
      <c r="C1962" s="3"/>
      <c r="D1962" s="3"/>
      <c r="E1962" s="3"/>
      <c r="F1962" s="3"/>
      <c r="G1962" s="65"/>
      <c r="H1962" s="3"/>
    </row>
    <row r="1963" spans="1:8" x14ac:dyDescent="0.25">
      <c r="A1963" s="3"/>
      <c r="B1963" s="3"/>
      <c r="C1963" s="3"/>
      <c r="D1963" s="3"/>
      <c r="E1963" s="3"/>
      <c r="F1963" s="3"/>
      <c r="G1963" s="65"/>
      <c r="H1963" s="3"/>
    </row>
    <row r="1964" spans="1:8" x14ac:dyDescent="0.25">
      <c r="A1964" s="3"/>
      <c r="B1964" s="3"/>
      <c r="C1964" s="3"/>
      <c r="D1964" s="3"/>
      <c r="E1964" s="3"/>
      <c r="F1964" s="3"/>
      <c r="G1964" s="65"/>
      <c r="H1964" s="3"/>
    </row>
    <row r="1965" spans="1:8" x14ac:dyDescent="0.25">
      <c r="A1965" s="3"/>
      <c r="B1965" s="3"/>
      <c r="C1965" s="3"/>
      <c r="D1965" s="3"/>
      <c r="E1965" s="3"/>
      <c r="F1965" s="3"/>
      <c r="G1965" s="65"/>
      <c r="H1965" s="3"/>
    </row>
    <row r="1966" spans="1:8" x14ac:dyDescent="0.25">
      <c r="A1966" s="3"/>
      <c r="B1966" s="3"/>
      <c r="C1966" s="3"/>
      <c r="D1966" s="3"/>
      <c r="E1966" s="3"/>
      <c r="F1966" s="3"/>
      <c r="G1966" s="65"/>
      <c r="H1966" s="3"/>
    </row>
    <row r="1967" spans="1:8" x14ac:dyDescent="0.25">
      <c r="A1967" s="3"/>
      <c r="B1967" s="3"/>
      <c r="C1967" s="3"/>
      <c r="D1967" s="3"/>
      <c r="E1967" s="3"/>
      <c r="F1967" s="3"/>
      <c r="G1967" s="65"/>
      <c r="H1967" s="3"/>
    </row>
    <row r="1968" spans="1:8" x14ac:dyDescent="0.25">
      <c r="A1968" s="3"/>
      <c r="B1968" s="3"/>
      <c r="C1968" s="3"/>
      <c r="D1968" s="3"/>
      <c r="E1968" s="3"/>
      <c r="F1968" s="3"/>
      <c r="G1968" s="65"/>
      <c r="H1968" s="3"/>
    </row>
    <row r="1969" spans="1:8" x14ac:dyDescent="0.25">
      <c r="A1969" s="3"/>
      <c r="B1969" s="3"/>
      <c r="C1969" s="3"/>
      <c r="D1969" s="3"/>
      <c r="E1969" s="3"/>
      <c r="F1969" s="3"/>
      <c r="G1969" s="65"/>
      <c r="H1969" s="3"/>
    </row>
    <row r="1970" spans="1:8" x14ac:dyDescent="0.25">
      <c r="A1970" s="3"/>
      <c r="B1970" s="3"/>
      <c r="C1970" s="3"/>
      <c r="D1970" s="3"/>
      <c r="E1970" s="3"/>
      <c r="F1970" s="3"/>
      <c r="G1970" s="65"/>
      <c r="H1970" s="3"/>
    </row>
    <row r="1971" spans="1:8" x14ac:dyDescent="0.25">
      <c r="A1971" s="3"/>
      <c r="B1971" s="3"/>
      <c r="C1971" s="3"/>
      <c r="D1971" s="3"/>
      <c r="E1971" s="3"/>
      <c r="F1971" s="3"/>
      <c r="G1971" s="65"/>
      <c r="H1971" s="3"/>
    </row>
    <row r="1972" spans="1:8" x14ac:dyDescent="0.25">
      <c r="A1972" s="3"/>
      <c r="B1972" s="3"/>
      <c r="C1972" s="3"/>
      <c r="D1972" s="3"/>
      <c r="E1972" s="3"/>
      <c r="F1972" s="3"/>
      <c r="G1972" s="65"/>
      <c r="H1972" s="3"/>
    </row>
    <row r="1973" spans="1:8" x14ac:dyDescent="0.25">
      <c r="A1973" s="3"/>
      <c r="B1973" s="3"/>
      <c r="C1973" s="3"/>
      <c r="D1973" s="3"/>
      <c r="E1973" s="3"/>
      <c r="F1973" s="3"/>
      <c r="G1973" s="65"/>
      <c r="H1973" s="3"/>
    </row>
    <row r="1974" spans="1:8" x14ac:dyDescent="0.25">
      <c r="A1974" s="3"/>
      <c r="B1974" s="3"/>
      <c r="C1974" s="3"/>
      <c r="D1974" s="3"/>
      <c r="E1974" s="3"/>
      <c r="F1974" s="3"/>
      <c r="G1974" s="65"/>
      <c r="H1974" s="3"/>
    </row>
    <row r="1975" spans="1:8" x14ac:dyDescent="0.25">
      <c r="A1975" s="3"/>
      <c r="B1975" s="3"/>
      <c r="C1975" s="3"/>
      <c r="D1975" s="3"/>
      <c r="E1975" s="3"/>
      <c r="F1975" s="3"/>
      <c r="G1975" s="65"/>
      <c r="H1975" s="3"/>
    </row>
    <row r="1976" spans="1:8" x14ac:dyDescent="0.25">
      <c r="A1976" s="3"/>
      <c r="B1976" s="3"/>
      <c r="C1976" s="3"/>
      <c r="D1976" s="3"/>
      <c r="E1976" s="3"/>
      <c r="F1976" s="3"/>
      <c r="G1976" s="65"/>
      <c r="H1976" s="3"/>
    </row>
    <row r="1977" spans="1:8" x14ac:dyDescent="0.25">
      <c r="A1977" s="3"/>
      <c r="B1977" s="3"/>
      <c r="C1977" s="3"/>
      <c r="D1977" s="3"/>
      <c r="E1977" s="3"/>
      <c r="F1977" s="3"/>
      <c r="G1977" s="65"/>
      <c r="H1977" s="3"/>
    </row>
    <row r="1978" spans="1:8" x14ac:dyDescent="0.25">
      <c r="A1978" s="3"/>
      <c r="B1978" s="3"/>
      <c r="C1978" s="3"/>
      <c r="D1978" s="3"/>
      <c r="E1978" s="3"/>
      <c r="F1978" s="3"/>
      <c r="G1978" s="65"/>
      <c r="H1978" s="3"/>
    </row>
    <row r="1979" spans="1:8" x14ac:dyDescent="0.25">
      <c r="A1979" s="3"/>
      <c r="B1979" s="3"/>
      <c r="C1979" s="3"/>
      <c r="D1979" s="3"/>
      <c r="E1979" s="3"/>
      <c r="F1979" s="3"/>
      <c r="G1979" s="65"/>
      <c r="H1979" s="3"/>
    </row>
    <row r="1980" spans="1:8" x14ac:dyDescent="0.25">
      <c r="A1980" s="3"/>
      <c r="B1980" s="3"/>
      <c r="C1980" s="3"/>
      <c r="D1980" s="3"/>
      <c r="E1980" s="3"/>
      <c r="F1980" s="3"/>
      <c r="G1980" s="65"/>
      <c r="H1980" s="3"/>
    </row>
    <row r="1981" spans="1:8" x14ac:dyDescent="0.25">
      <c r="A1981" s="3"/>
      <c r="B1981" s="3"/>
      <c r="C1981" s="3"/>
      <c r="D1981" s="3"/>
      <c r="E1981" s="3"/>
      <c r="F1981" s="3"/>
      <c r="G1981" s="65"/>
      <c r="H1981" s="3"/>
    </row>
    <row r="1982" spans="1:8" x14ac:dyDescent="0.25">
      <c r="A1982" s="3"/>
      <c r="B1982" s="3"/>
      <c r="C1982" s="3"/>
      <c r="D1982" s="3"/>
      <c r="E1982" s="3"/>
      <c r="F1982" s="3"/>
      <c r="G1982" s="65"/>
      <c r="H1982" s="3"/>
    </row>
    <row r="1983" spans="1:8" x14ac:dyDescent="0.25">
      <c r="A1983" s="3"/>
      <c r="B1983" s="3"/>
      <c r="C1983" s="3"/>
      <c r="D1983" s="3"/>
      <c r="E1983" s="3"/>
      <c r="F1983" s="3"/>
      <c r="G1983" s="65"/>
      <c r="H1983" s="3"/>
    </row>
    <row r="1984" spans="1:8" x14ac:dyDescent="0.25">
      <c r="A1984" s="3"/>
      <c r="B1984" s="3"/>
      <c r="C1984" s="3"/>
      <c r="D1984" s="3"/>
      <c r="E1984" s="3"/>
      <c r="F1984" s="3"/>
      <c r="G1984" s="65"/>
      <c r="H1984" s="3"/>
    </row>
    <row r="1985" spans="1:8" x14ac:dyDescent="0.25">
      <c r="A1985" s="3"/>
      <c r="B1985" s="3"/>
      <c r="C1985" s="3"/>
      <c r="D1985" s="3"/>
      <c r="E1985" s="3"/>
      <c r="F1985" s="3"/>
      <c r="G1985" s="65"/>
      <c r="H1985" s="3"/>
    </row>
    <row r="1986" spans="1:8" x14ac:dyDescent="0.25">
      <c r="A1986" s="3"/>
      <c r="B1986" s="3"/>
      <c r="C1986" s="3"/>
      <c r="D1986" s="3"/>
      <c r="E1986" s="3"/>
      <c r="F1986" s="3"/>
      <c r="G1986" s="65"/>
      <c r="H1986" s="3"/>
    </row>
    <row r="1987" spans="1:8" x14ac:dyDescent="0.25">
      <c r="A1987" s="3"/>
      <c r="B1987" s="3"/>
      <c r="C1987" s="3"/>
      <c r="D1987" s="3"/>
      <c r="E1987" s="3"/>
      <c r="F1987" s="3"/>
      <c r="G1987" s="65"/>
      <c r="H1987" s="3"/>
    </row>
    <row r="1988" spans="1:8" x14ac:dyDescent="0.25">
      <c r="A1988" s="3"/>
      <c r="B1988" s="3"/>
      <c r="C1988" s="3"/>
      <c r="D1988" s="3"/>
      <c r="E1988" s="3"/>
      <c r="F1988" s="3"/>
      <c r="G1988" s="65"/>
      <c r="H1988" s="3"/>
    </row>
    <row r="1989" spans="1:8" x14ac:dyDescent="0.25">
      <c r="A1989" s="3"/>
      <c r="B1989" s="3"/>
      <c r="C1989" s="3"/>
      <c r="D1989" s="3"/>
      <c r="E1989" s="3"/>
      <c r="F1989" s="3"/>
      <c r="G1989" s="65"/>
      <c r="H1989" s="3"/>
    </row>
    <row r="1990" spans="1:8" x14ac:dyDescent="0.25">
      <c r="A1990" s="3"/>
      <c r="B1990" s="3"/>
      <c r="C1990" s="3"/>
      <c r="D1990" s="3"/>
      <c r="E1990" s="3"/>
      <c r="F1990" s="3"/>
      <c r="G1990" s="65"/>
      <c r="H1990" s="3"/>
    </row>
    <row r="1991" spans="1:8" x14ac:dyDescent="0.25">
      <c r="A1991" s="3"/>
      <c r="B1991" s="3"/>
      <c r="C1991" s="3"/>
      <c r="D1991" s="3"/>
      <c r="E1991" s="3"/>
      <c r="F1991" s="3"/>
      <c r="G1991" s="65"/>
      <c r="H1991" s="3"/>
    </row>
    <row r="1992" spans="1:8" x14ac:dyDescent="0.25">
      <c r="A1992" s="3"/>
      <c r="B1992" s="3"/>
      <c r="C1992" s="3"/>
      <c r="D1992" s="3"/>
      <c r="E1992" s="3"/>
      <c r="F1992" s="3"/>
      <c r="G1992" s="65"/>
      <c r="H1992" s="3"/>
    </row>
    <row r="1993" spans="1:8" x14ac:dyDescent="0.25">
      <c r="A1993" s="3"/>
      <c r="B1993" s="3"/>
      <c r="C1993" s="3"/>
      <c r="D1993" s="3"/>
      <c r="E1993" s="3"/>
      <c r="F1993" s="3"/>
      <c r="G1993" s="65"/>
      <c r="H1993" s="3"/>
    </row>
    <row r="1994" spans="1:8" x14ac:dyDescent="0.25">
      <c r="A1994" s="3"/>
      <c r="B1994" s="3"/>
      <c r="C1994" s="3"/>
      <c r="D1994" s="3"/>
      <c r="E1994" s="3"/>
      <c r="F1994" s="3"/>
      <c r="G1994" s="65"/>
      <c r="H1994" s="3"/>
    </row>
    <row r="1995" spans="1:8" x14ac:dyDescent="0.25">
      <c r="A1995" s="3"/>
      <c r="B1995" s="3"/>
      <c r="C1995" s="3"/>
      <c r="D1995" s="3"/>
      <c r="E1995" s="3"/>
      <c r="F1995" s="3"/>
      <c r="G1995" s="65"/>
      <c r="H1995" s="3"/>
    </row>
    <row r="1996" spans="1:8" x14ac:dyDescent="0.25">
      <c r="A1996" s="3"/>
      <c r="B1996" s="3"/>
      <c r="C1996" s="3"/>
      <c r="D1996" s="3"/>
      <c r="E1996" s="3"/>
      <c r="F1996" s="3"/>
      <c r="G1996" s="65"/>
      <c r="H1996" s="3"/>
    </row>
    <row r="1997" spans="1:8" x14ac:dyDescent="0.25">
      <c r="A1997" s="3"/>
      <c r="B1997" s="3"/>
      <c r="C1997" s="3"/>
      <c r="D1997" s="3"/>
      <c r="E1997" s="3"/>
      <c r="F1997" s="3"/>
      <c r="G1997" s="65"/>
      <c r="H1997" s="3"/>
    </row>
    <row r="1998" spans="1:8" x14ac:dyDescent="0.25">
      <c r="A1998" s="3"/>
      <c r="B1998" s="3"/>
      <c r="C1998" s="3"/>
      <c r="D1998" s="3"/>
      <c r="E1998" s="3"/>
      <c r="F1998" s="3"/>
      <c r="G1998" s="65"/>
      <c r="H1998" s="3"/>
    </row>
    <row r="1999" spans="1:8" x14ac:dyDescent="0.25">
      <c r="A1999" s="3"/>
      <c r="B1999" s="3"/>
      <c r="C1999" s="3"/>
      <c r="D1999" s="3"/>
      <c r="E1999" s="3"/>
      <c r="F1999" s="3"/>
      <c r="G1999" s="65"/>
      <c r="H1999" s="3"/>
    </row>
    <row r="2000" spans="1:8" x14ac:dyDescent="0.25">
      <c r="A2000" s="3"/>
      <c r="B2000" s="3"/>
      <c r="C2000" s="3"/>
      <c r="D2000" s="3"/>
      <c r="E2000" s="3"/>
      <c r="F2000" s="3"/>
      <c r="G2000" s="65"/>
      <c r="H2000" s="3"/>
    </row>
    <row r="2001" spans="1:8" x14ac:dyDescent="0.25">
      <c r="A2001" s="3"/>
      <c r="B2001" s="3"/>
      <c r="C2001" s="3"/>
      <c r="D2001" s="3"/>
      <c r="E2001" s="3"/>
      <c r="F2001" s="3"/>
      <c r="G2001" s="65"/>
      <c r="H2001" s="3"/>
    </row>
    <row r="2002" spans="1:8" x14ac:dyDescent="0.25">
      <c r="A2002" s="3"/>
      <c r="B2002" s="3"/>
      <c r="C2002" s="3"/>
      <c r="D2002" s="3"/>
      <c r="E2002" s="3"/>
      <c r="F2002" s="3"/>
      <c r="G2002" s="65"/>
      <c r="H2002" s="3"/>
    </row>
    <row r="2003" spans="1:8" x14ac:dyDescent="0.25">
      <c r="A2003" s="3"/>
      <c r="B2003" s="3"/>
      <c r="C2003" s="3"/>
      <c r="D2003" s="3"/>
      <c r="E2003" s="3"/>
      <c r="F2003" s="3"/>
      <c r="G2003" s="65"/>
      <c r="H2003" s="3"/>
    </row>
    <row r="2004" spans="1:8" x14ac:dyDescent="0.25">
      <c r="A2004" s="3"/>
      <c r="B2004" s="3"/>
      <c r="C2004" s="3"/>
      <c r="D2004" s="3"/>
      <c r="E2004" s="3"/>
      <c r="F2004" s="3"/>
      <c r="G2004" s="65"/>
      <c r="H2004" s="3"/>
    </row>
    <row r="2005" spans="1:8" x14ac:dyDescent="0.25">
      <c r="A2005" s="3"/>
      <c r="B2005" s="3"/>
      <c r="C2005" s="3"/>
      <c r="D2005" s="3"/>
      <c r="E2005" s="3"/>
      <c r="F2005" s="3"/>
      <c r="G2005" s="65"/>
      <c r="H2005" s="3"/>
    </row>
    <row r="2006" spans="1:8" x14ac:dyDescent="0.25">
      <c r="A2006" s="3"/>
      <c r="B2006" s="3"/>
      <c r="C2006" s="3"/>
      <c r="D2006" s="3"/>
      <c r="E2006" s="3"/>
      <c r="F2006" s="3"/>
      <c r="G2006" s="65"/>
      <c r="H2006" s="3"/>
    </row>
    <row r="2007" spans="1:8" x14ac:dyDescent="0.25">
      <c r="A2007" s="3"/>
      <c r="B2007" s="3"/>
      <c r="C2007" s="3"/>
      <c r="D2007" s="3"/>
      <c r="E2007" s="3"/>
      <c r="F2007" s="3"/>
      <c r="G2007" s="65"/>
      <c r="H2007" s="3"/>
    </row>
    <row r="2008" spans="1:8" x14ac:dyDescent="0.25">
      <c r="A2008" s="3"/>
      <c r="B2008" s="3"/>
      <c r="C2008" s="3"/>
      <c r="D2008" s="3"/>
      <c r="E2008" s="3"/>
      <c r="F2008" s="3"/>
      <c r="G2008" s="65"/>
      <c r="H2008" s="3"/>
    </row>
    <row r="2009" spans="1:8" x14ac:dyDescent="0.25">
      <c r="A2009" s="3"/>
      <c r="B2009" s="3"/>
      <c r="C2009" s="3"/>
      <c r="D2009" s="3"/>
      <c r="E2009" s="3"/>
      <c r="F2009" s="3"/>
      <c r="G2009" s="65"/>
      <c r="H2009" s="3"/>
    </row>
    <row r="2010" spans="1:8" x14ac:dyDescent="0.25">
      <c r="A2010" s="3"/>
      <c r="B2010" s="3"/>
      <c r="C2010" s="3"/>
      <c r="D2010" s="3"/>
      <c r="E2010" s="3"/>
      <c r="F2010" s="3"/>
      <c r="G2010" s="65"/>
      <c r="H2010" s="3"/>
    </row>
    <row r="2011" spans="1:8" x14ac:dyDescent="0.25">
      <c r="A2011" s="3"/>
      <c r="B2011" s="3"/>
      <c r="C2011" s="3"/>
      <c r="D2011" s="3"/>
      <c r="E2011" s="3"/>
      <c r="F2011" s="3"/>
      <c r="G2011" s="65"/>
      <c r="H2011" s="3"/>
    </row>
    <row r="2012" spans="1:8" x14ac:dyDescent="0.25">
      <c r="A2012" s="3"/>
      <c r="B2012" s="3"/>
      <c r="C2012" s="3"/>
      <c r="D2012" s="3"/>
      <c r="E2012" s="3"/>
      <c r="F2012" s="3"/>
      <c r="G2012" s="65"/>
      <c r="H2012" s="3"/>
    </row>
    <row r="2013" spans="1:8" x14ac:dyDescent="0.25">
      <c r="A2013" s="3"/>
      <c r="B2013" s="3"/>
      <c r="C2013" s="3"/>
      <c r="D2013" s="3"/>
      <c r="E2013" s="3"/>
      <c r="F2013" s="3"/>
      <c r="G2013" s="65"/>
      <c r="H2013" s="3"/>
    </row>
    <row r="2014" spans="1:8" x14ac:dyDescent="0.25">
      <c r="A2014" s="3"/>
      <c r="B2014" s="3"/>
      <c r="C2014" s="3"/>
      <c r="D2014" s="3"/>
      <c r="E2014" s="3"/>
      <c r="F2014" s="3"/>
      <c r="G2014" s="65"/>
      <c r="H2014" s="3"/>
    </row>
    <row r="2015" spans="1:8" x14ac:dyDescent="0.25">
      <c r="A2015" s="3"/>
      <c r="B2015" s="3"/>
      <c r="C2015" s="3"/>
      <c r="D2015" s="3"/>
      <c r="E2015" s="3"/>
      <c r="F2015" s="3"/>
      <c r="G2015" s="65"/>
      <c r="H2015" s="3"/>
    </row>
    <row r="2016" spans="1:8" x14ac:dyDescent="0.25">
      <c r="A2016" s="3"/>
      <c r="B2016" s="3"/>
      <c r="C2016" s="3"/>
      <c r="D2016" s="3"/>
      <c r="E2016" s="3"/>
      <c r="F2016" s="3"/>
      <c r="G2016" s="65"/>
      <c r="H2016" s="3"/>
    </row>
    <row r="2017" spans="1:8" x14ac:dyDescent="0.25">
      <c r="A2017" s="3"/>
      <c r="B2017" s="3"/>
      <c r="C2017" s="3"/>
      <c r="D2017" s="3"/>
      <c r="E2017" s="3"/>
      <c r="F2017" s="3"/>
      <c r="G2017" s="65"/>
      <c r="H2017" s="3"/>
    </row>
    <row r="2018" spans="1:8" x14ac:dyDescent="0.25">
      <c r="A2018" s="3"/>
      <c r="B2018" s="3"/>
      <c r="C2018" s="3"/>
      <c r="D2018" s="3"/>
      <c r="E2018" s="3"/>
      <c r="F2018" s="3"/>
      <c r="G2018" s="65"/>
      <c r="H2018" s="3"/>
    </row>
    <row r="2019" spans="1:8" x14ac:dyDescent="0.25">
      <c r="A2019" s="3"/>
      <c r="B2019" s="3"/>
      <c r="C2019" s="3"/>
      <c r="D2019" s="3"/>
      <c r="E2019" s="3"/>
      <c r="F2019" s="3"/>
      <c r="G2019" s="65"/>
      <c r="H2019" s="3"/>
    </row>
    <row r="2020" spans="1:8" x14ac:dyDescent="0.25">
      <c r="A2020" s="3"/>
      <c r="B2020" s="3"/>
      <c r="C2020" s="3"/>
      <c r="D2020" s="3"/>
      <c r="E2020" s="3"/>
      <c r="F2020" s="3"/>
      <c r="G2020" s="65"/>
      <c r="H2020" s="3"/>
    </row>
    <row r="2021" spans="1:8" x14ac:dyDescent="0.25">
      <c r="A2021" s="3"/>
      <c r="B2021" s="3"/>
      <c r="C2021" s="3"/>
      <c r="D2021" s="3"/>
      <c r="E2021" s="3"/>
      <c r="F2021" s="3"/>
      <c r="G2021" s="65"/>
      <c r="H2021" s="3"/>
    </row>
    <row r="2022" spans="1:8" x14ac:dyDescent="0.25">
      <c r="A2022" s="3"/>
      <c r="B2022" s="3"/>
      <c r="C2022" s="3"/>
      <c r="D2022" s="3"/>
      <c r="E2022" s="3"/>
      <c r="F2022" s="3"/>
      <c r="G2022" s="65"/>
      <c r="H2022" s="3"/>
    </row>
    <row r="2023" spans="1:8" x14ac:dyDescent="0.25">
      <c r="A2023" s="3"/>
      <c r="B2023" s="3"/>
      <c r="C2023" s="3"/>
      <c r="D2023" s="3"/>
      <c r="E2023" s="3"/>
      <c r="F2023" s="3"/>
      <c r="G2023" s="65"/>
      <c r="H2023" s="3"/>
    </row>
    <row r="2024" spans="1:8" x14ac:dyDescent="0.25">
      <c r="A2024" s="3"/>
      <c r="B2024" s="3"/>
      <c r="C2024" s="3"/>
      <c r="D2024" s="3"/>
      <c r="E2024" s="3"/>
      <c r="F2024" s="3"/>
      <c r="G2024" s="65"/>
      <c r="H2024" s="3"/>
    </row>
    <row r="2025" spans="1:8" x14ac:dyDescent="0.25">
      <c r="A2025" s="3"/>
      <c r="B2025" s="3"/>
      <c r="C2025" s="3"/>
      <c r="D2025" s="3"/>
      <c r="E2025" s="3"/>
      <c r="F2025" s="3"/>
      <c r="G2025" s="65"/>
      <c r="H2025" s="3"/>
    </row>
    <row r="2026" spans="1:8" x14ac:dyDescent="0.25">
      <c r="A2026" s="3"/>
      <c r="B2026" s="3"/>
      <c r="C2026" s="3"/>
      <c r="D2026" s="3"/>
      <c r="E2026" s="3"/>
      <c r="F2026" s="3"/>
      <c r="G2026" s="65"/>
      <c r="H2026" s="3"/>
    </row>
    <row r="2027" spans="1:8" x14ac:dyDescent="0.25">
      <c r="A2027" s="3"/>
      <c r="B2027" s="3"/>
      <c r="C2027" s="3"/>
      <c r="D2027" s="3"/>
      <c r="E2027" s="3"/>
      <c r="F2027" s="3"/>
      <c r="G2027" s="65"/>
      <c r="H2027" s="3"/>
    </row>
    <row r="2028" spans="1:8" x14ac:dyDescent="0.25">
      <c r="A2028" s="3"/>
      <c r="B2028" s="3"/>
      <c r="C2028" s="3"/>
      <c r="D2028" s="3"/>
      <c r="E2028" s="3"/>
      <c r="F2028" s="3"/>
      <c r="G2028" s="65"/>
      <c r="H2028" s="3"/>
    </row>
    <row r="2029" spans="1:8" x14ac:dyDescent="0.25">
      <c r="A2029" s="3"/>
      <c r="B2029" s="3"/>
      <c r="C2029" s="3"/>
      <c r="D2029" s="3"/>
      <c r="E2029" s="3"/>
      <c r="F2029" s="3"/>
      <c r="G2029" s="65"/>
      <c r="H2029" s="3"/>
    </row>
    <row r="2030" spans="1:8" x14ac:dyDescent="0.25">
      <c r="A2030" s="3"/>
      <c r="B2030" s="3"/>
      <c r="C2030" s="3"/>
      <c r="D2030" s="3"/>
      <c r="E2030" s="3"/>
      <c r="F2030" s="3"/>
      <c r="G2030" s="65"/>
      <c r="H2030" s="3"/>
    </row>
    <row r="2031" spans="1:8" x14ac:dyDescent="0.25">
      <c r="A2031" s="3"/>
      <c r="B2031" s="3"/>
      <c r="C2031" s="3"/>
      <c r="D2031" s="3"/>
      <c r="E2031" s="3"/>
      <c r="F2031" s="3"/>
      <c r="G2031" s="65"/>
      <c r="H2031" s="3"/>
    </row>
    <row r="2032" spans="1:8" x14ac:dyDescent="0.25">
      <c r="A2032" s="3"/>
      <c r="B2032" s="3"/>
      <c r="C2032" s="3"/>
      <c r="D2032" s="3"/>
      <c r="E2032" s="3"/>
      <c r="F2032" s="3"/>
      <c r="G2032" s="65"/>
      <c r="H2032" s="3"/>
    </row>
    <row r="2033" spans="1:8" x14ac:dyDescent="0.25">
      <c r="A2033" s="3"/>
      <c r="B2033" s="3"/>
      <c r="C2033" s="3"/>
      <c r="D2033" s="3"/>
      <c r="E2033" s="3"/>
      <c r="F2033" s="3"/>
      <c r="G2033" s="65"/>
      <c r="H2033" s="3"/>
    </row>
    <row r="2034" spans="1:8" x14ac:dyDescent="0.25">
      <c r="A2034" s="3"/>
      <c r="B2034" s="3"/>
      <c r="C2034" s="3"/>
      <c r="D2034" s="3"/>
      <c r="E2034" s="3"/>
      <c r="F2034" s="3"/>
      <c r="G2034" s="65"/>
      <c r="H2034" s="3"/>
    </row>
    <row r="2035" spans="1:8" x14ac:dyDescent="0.25">
      <c r="A2035" s="3"/>
      <c r="B2035" s="3"/>
      <c r="C2035" s="3"/>
      <c r="D2035" s="3"/>
      <c r="E2035" s="3"/>
      <c r="F2035" s="3"/>
      <c r="G2035" s="65"/>
      <c r="H2035" s="3"/>
    </row>
    <row r="2036" spans="1:8" x14ac:dyDescent="0.25">
      <c r="A2036" s="3"/>
      <c r="B2036" s="3"/>
      <c r="C2036" s="3"/>
      <c r="D2036" s="3"/>
      <c r="E2036" s="3"/>
      <c r="F2036" s="3"/>
      <c r="G2036" s="65"/>
      <c r="H2036" s="3"/>
    </row>
    <row r="2037" spans="1:8" x14ac:dyDescent="0.25">
      <c r="A2037" s="3"/>
      <c r="B2037" s="3"/>
      <c r="C2037" s="3"/>
      <c r="D2037" s="3"/>
      <c r="E2037" s="3"/>
      <c r="F2037" s="3"/>
      <c r="G2037" s="65"/>
      <c r="H2037" s="3"/>
    </row>
    <row r="2038" spans="1:8" x14ac:dyDescent="0.25">
      <c r="A2038" s="3"/>
      <c r="B2038" s="3"/>
      <c r="C2038" s="3"/>
      <c r="D2038" s="3"/>
      <c r="E2038" s="3"/>
      <c r="F2038" s="3"/>
      <c r="G2038" s="65"/>
      <c r="H2038" s="3"/>
    </row>
    <row r="2039" spans="1:8" x14ac:dyDescent="0.25">
      <c r="A2039" s="3"/>
      <c r="B2039" s="3"/>
      <c r="C2039" s="3"/>
      <c r="D2039" s="3"/>
      <c r="E2039" s="3"/>
      <c r="F2039" s="3"/>
      <c r="G2039" s="65"/>
      <c r="H2039" s="3"/>
    </row>
    <row r="2040" spans="1:8" x14ac:dyDescent="0.25">
      <c r="A2040" s="3"/>
      <c r="B2040" s="3"/>
      <c r="C2040" s="3"/>
      <c r="D2040" s="3"/>
      <c r="E2040" s="3"/>
      <c r="F2040" s="3"/>
      <c r="G2040" s="65"/>
      <c r="H2040" s="3"/>
    </row>
    <row r="2041" spans="1:8" x14ac:dyDescent="0.25">
      <c r="A2041" s="3"/>
      <c r="B2041" s="3"/>
      <c r="C2041" s="3"/>
      <c r="D2041" s="3"/>
      <c r="E2041" s="3"/>
      <c r="F2041" s="3"/>
      <c r="G2041" s="65"/>
      <c r="H2041" s="3"/>
    </row>
    <row r="2042" spans="1:8" x14ac:dyDescent="0.25">
      <c r="A2042" s="3"/>
      <c r="B2042" s="3"/>
      <c r="C2042" s="3"/>
      <c r="D2042" s="3"/>
      <c r="E2042" s="3"/>
      <c r="F2042" s="3"/>
      <c r="G2042" s="65"/>
      <c r="H2042" s="3"/>
    </row>
    <row r="2043" spans="1:8" x14ac:dyDescent="0.25">
      <c r="A2043" s="3"/>
      <c r="B2043" s="3"/>
      <c r="C2043" s="3"/>
      <c r="D2043" s="3"/>
      <c r="E2043" s="3"/>
      <c r="F2043" s="3"/>
      <c r="G2043" s="65"/>
      <c r="H2043" s="3"/>
    </row>
    <row r="2044" spans="1:8" x14ac:dyDescent="0.25">
      <c r="A2044" s="3"/>
      <c r="B2044" s="3"/>
      <c r="C2044" s="3"/>
      <c r="D2044" s="3"/>
      <c r="E2044" s="3"/>
      <c r="F2044" s="3"/>
      <c r="G2044" s="65"/>
      <c r="H2044" s="3"/>
    </row>
    <row r="2045" spans="1:8" x14ac:dyDescent="0.25">
      <c r="A2045" s="3"/>
      <c r="B2045" s="3"/>
      <c r="C2045" s="3"/>
      <c r="D2045" s="3"/>
      <c r="E2045" s="3"/>
      <c r="F2045" s="3"/>
      <c r="G2045" s="65"/>
      <c r="H2045" s="3"/>
    </row>
    <row r="2046" spans="1:8" x14ac:dyDescent="0.25">
      <c r="A2046" s="3"/>
      <c r="B2046" s="3"/>
      <c r="C2046" s="3"/>
      <c r="D2046" s="3"/>
      <c r="E2046" s="3"/>
      <c r="F2046" s="3"/>
      <c r="G2046" s="65"/>
      <c r="H2046" s="3"/>
    </row>
    <row r="2047" spans="1:8" x14ac:dyDescent="0.25">
      <c r="A2047" s="3"/>
      <c r="B2047" s="3"/>
      <c r="C2047" s="3"/>
      <c r="D2047" s="3"/>
      <c r="E2047" s="3"/>
      <c r="F2047" s="3"/>
      <c r="G2047" s="65"/>
      <c r="H2047" s="3"/>
    </row>
    <row r="2048" spans="1:8" x14ac:dyDescent="0.25">
      <c r="A2048" s="3"/>
      <c r="B2048" s="3"/>
      <c r="C2048" s="3"/>
      <c r="D2048" s="3"/>
      <c r="E2048" s="3"/>
      <c r="F2048" s="3"/>
      <c r="G2048" s="65"/>
      <c r="H2048" s="3"/>
    </row>
    <row r="2049" spans="1:8" x14ac:dyDescent="0.25">
      <c r="A2049" s="3"/>
      <c r="B2049" s="3"/>
      <c r="C2049" s="3"/>
      <c r="D2049" s="3"/>
      <c r="E2049" s="3"/>
      <c r="F2049" s="3"/>
      <c r="G2049" s="65"/>
      <c r="H2049" s="3"/>
    </row>
    <row r="2050" spans="1:8" x14ac:dyDescent="0.25">
      <c r="A2050" s="3"/>
      <c r="B2050" s="3"/>
      <c r="C2050" s="3"/>
      <c r="D2050" s="3"/>
      <c r="E2050" s="3"/>
      <c r="F2050" s="3"/>
      <c r="G2050" s="65"/>
      <c r="H2050" s="3"/>
    </row>
    <row r="2051" spans="1:8" x14ac:dyDescent="0.25">
      <c r="A2051" s="3"/>
      <c r="B2051" s="3"/>
      <c r="C2051" s="3"/>
      <c r="D2051" s="3"/>
      <c r="E2051" s="3"/>
      <c r="F2051" s="3"/>
      <c r="G2051" s="65"/>
      <c r="H2051" s="3"/>
    </row>
    <row r="2052" spans="1:8" x14ac:dyDescent="0.25">
      <c r="A2052" s="3"/>
      <c r="B2052" s="3"/>
      <c r="C2052" s="3"/>
      <c r="D2052" s="3"/>
      <c r="E2052" s="3"/>
      <c r="F2052" s="3"/>
      <c r="G2052" s="65"/>
      <c r="H2052" s="3"/>
    </row>
    <row r="2053" spans="1:8" x14ac:dyDescent="0.25">
      <c r="A2053" s="3"/>
      <c r="B2053" s="3"/>
      <c r="C2053" s="3"/>
      <c r="D2053" s="3"/>
      <c r="E2053" s="3"/>
      <c r="F2053" s="3"/>
      <c r="G2053" s="65"/>
      <c r="H2053" s="3"/>
    </row>
    <row r="2054" spans="1:8" x14ac:dyDescent="0.25">
      <c r="A2054" s="3"/>
      <c r="B2054" s="3"/>
      <c r="C2054" s="3"/>
      <c r="D2054" s="3"/>
      <c r="E2054" s="3"/>
      <c r="F2054" s="3"/>
      <c r="G2054" s="65"/>
      <c r="H2054" s="3"/>
    </row>
    <row r="2055" spans="1:8" x14ac:dyDescent="0.25">
      <c r="A2055" s="3"/>
      <c r="B2055" s="3"/>
      <c r="C2055" s="3"/>
      <c r="D2055" s="3"/>
      <c r="E2055" s="3"/>
      <c r="F2055" s="3"/>
      <c r="G2055" s="65"/>
      <c r="H2055" s="3"/>
    </row>
    <row r="2056" spans="1:8" x14ac:dyDescent="0.25">
      <c r="A2056" s="3"/>
      <c r="B2056" s="3"/>
      <c r="C2056" s="3"/>
      <c r="D2056" s="3"/>
      <c r="E2056" s="3"/>
      <c r="F2056" s="3"/>
      <c r="G2056" s="65"/>
      <c r="H2056" s="3"/>
    </row>
    <row r="2057" spans="1:8" x14ac:dyDescent="0.25">
      <c r="A2057" s="3"/>
      <c r="B2057" s="3"/>
      <c r="C2057" s="3"/>
      <c r="D2057" s="3"/>
      <c r="E2057" s="3"/>
      <c r="F2057" s="3"/>
      <c r="G2057" s="65"/>
      <c r="H2057" s="3"/>
    </row>
    <row r="2058" spans="1:8" x14ac:dyDescent="0.25">
      <c r="A2058" s="3"/>
      <c r="B2058" s="3"/>
      <c r="C2058" s="3"/>
      <c r="D2058" s="3"/>
      <c r="E2058" s="3"/>
      <c r="F2058" s="3"/>
      <c r="G2058" s="65"/>
      <c r="H2058" s="3"/>
    </row>
    <row r="2059" spans="1:8" x14ac:dyDescent="0.25">
      <c r="A2059" s="3"/>
      <c r="B2059" s="3"/>
      <c r="C2059" s="3"/>
      <c r="D2059" s="3"/>
      <c r="E2059" s="3"/>
      <c r="F2059" s="3"/>
      <c r="G2059" s="65"/>
      <c r="H2059" s="3"/>
    </row>
    <row r="2060" spans="1:8" x14ac:dyDescent="0.25">
      <c r="A2060" s="3"/>
      <c r="B2060" s="3"/>
      <c r="C2060" s="3"/>
      <c r="D2060" s="3"/>
      <c r="E2060" s="3"/>
      <c r="F2060" s="3"/>
      <c r="G2060" s="65"/>
      <c r="H2060" s="3"/>
    </row>
    <row r="2061" spans="1:8" x14ac:dyDescent="0.25">
      <c r="A2061" s="3"/>
      <c r="B2061" s="3"/>
      <c r="C2061" s="3"/>
      <c r="D2061" s="3"/>
      <c r="E2061" s="3"/>
      <c r="F2061" s="3"/>
      <c r="G2061" s="65"/>
      <c r="H2061" s="3"/>
    </row>
    <row r="2062" spans="1:8" x14ac:dyDescent="0.25">
      <c r="A2062" s="3"/>
      <c r="B2062" s="3"/>
      <c r="C2062" s="3"/>
      <c r="D2062" s="3"/>
      <c r="E2062" s="3"/>
      <c r="F2062" s="3"/>
      <c r="G2062" s="65"/>
      <c r="H2062" s="3"/>
    </row>
    <row r="2063" spans="1:8" x14ac:dyDescent="0.25">
      <c r="A2063" s="3"/>
      <c r="B2063" s="3"/>
      <c r="C2063" s="3"/>
      <c r="D2063" s="3"/>
      <c r="E2063" s="3"/>
      <c r="F2063" s="3"/>
      <c r="G2063" s="65"/>
      <c r="H2063" s="3"/>
    </row>
    <row r="2064" spans="1:8" x14ac:dyDescent="0.25">
      <c r="A2064" s="3"/>
      <c r="B2064" s="3"/>
      <c r="C2064" s="3"/>
      <c r="D2064" s="3"/>
      <c r="E2064" s="3"/>
      <c r="F2064" s="3"/>
      <c r="G2064" s="65"/>
      <c r="H2064" s="3"/>
    </row>
    <row r="2065" spans="1:8" x14ac:dyDescent="0.25">
      <c r="A2065" s="3"/>
      <c r="B2065" s="3"/>
      <c r="C2065" s="3"/>
      <c r="D2065" s="3"/>
      <c r="E2065" s="3"/>
      <c r="F2065" s="3"/>
      <c r="G2065" s="65"/>
      <c r="H2065" s="3"/>
    </row>
    <row r="2066" spans="1:8" x14ac:dyDescent="0.25">
      <c r="A2066" s="3"/>
      <c r="B2066" s="3"/>
      <c r="C2066" s="3"/>
      <c r="D2066" s="3"/>
      <c r="E2066" s="3"/>
      <c r="F2066" s="3"/>
      <c r="G2066" s="65"/>
      <c r="H2066" s="3"/>
    </row>
    <row r="2067" spans="1:8" x14ac:dyDescent="0.25">
      <c r="A2067" s="3"/>
      <c r="B2067" s="3"/>
      <c r="C2067" s="3"/>
      <c r="D2067" s="3"/>
      <c r="E2067" s="3"/>
      <c r="F2067" s="3"/>
      <c r="G2067" s="65"/>
      <c r="H2067" s="3"/>
    </row>
    <row r="2068" spans="1:8" x14ac:dyDescent="0.25">
      <c r="A2068" s="3"/>
      <c r="B2068" s="3"/>
      <c r="C2068" s="3"/>
      <c r="D2068" s="3"/>
      <c r="E2068" s="3"/>
      <c r="F2068" s="3"/>
      <c r="G2068" s="65"/>
      <c r="H2068" s="3"/>
    </row>
    <row r="2069" spans="1:8" x14ac:dyDescent="0.25">
      <c r="A2069" s="3"/>
      <c r="B2069" s="3"/>
      <c r="C2069" s="3"/>
      <c r="D2069" s="3"/>
      <c r="E2069" s="3"/>
      <c r="F2069" s="3"/>
      <c r="G2069" s="65"/>
      <c r="H2069" s="3"/>
    </row>
    <row r="2070" spans="1:8" x14ac:dyDescent="0.25">
      <c r="A2070" s="3"/>
      <c r="B2070" s="3"/>
      <c r="C2070" s="3"/>
      <c r="D2070" s="3"/>
      <c r="E2070" s="3"/>
      <c r="F2070" s="3"/>
      <c r="G2070" s="65"/>
      <c r="H2070" s="3"/>
    </row>
    <row r="2071" spans="1:8" x14ac:dyDescent="0.25">
      <c r="A2071" s="3"/>
      <c r="B2071" s="3"/>
      <c r="C2071" s="3"/>
      <c r="D2071" s="3"/>
      <c r="E2071" s="3"/>
      <c r="F2071" s="3"/>
      <c r="G2071" s="65"/>
      <c r="H2071" s="3"/>
    </row>
    <row r="2072" spans="1:8" x14ac:dyDescent="0.25">
      <c r="A2072" s="3"/>
      <c r="B2072" s="3"/>
      <c r="C2072" s="3"/>
      <c r="D2072" s="3"/>
      <c r="E2072" s="3"/>
      <c r="F2072" s="3"/>
      <c r="G2072" s="65"/>
      <c r="H2072" s="3"/>
    </row>
    <row r="2073" spans="1:8" x14ac:dyDescent="0.25">
      <c r="A2073" s="3"/>
      <c r="B2073" s="3"/>
      <c r="C2073" s="3"/>
      <c r="D2073" s="3"/>
      <c r="E2073" s="3"/>
      <c r="F2073" s="3"/>
      <c r="G2073" s="65"/>
      <c r="H2073" s="3"/>
    </row>
    <row r="2074" spans="1:8" x14ac:dyDescent="0.25">
      <c r="A2074" s="3"/>
      <c r="B2074" s="3"/>
      <c r="C2074" s="3"/>
      <c r="D2074" s="3"/>
      <c r="E2074" s="3"/>
      <c r="F2074" s="3"/>
      <c r="G2074" s="65"/>
      <c r="H2074" s="3"/>
    </row>
    <row r="2075" spans="1:8" x14ac:dyDescent="0.25">
      <c r="A2075" s="3"/>
      <c r="B2075" s="3"/>
      <c r="C2075" s="3"/>
      <c r="D2075" s="3"/>
      <c r="E2075" s="3"/>
      <c r="F2075" s="3"/>
      <c r="G2075" s="65"/>
      <c r="H2075" s="3"/>
    </row>
    <row r="2076" spans="1:8" x14ac:dyDescent="0.25">
      <c r="A2076" s="3"/>
      <c r="B2076" s="3"/>
      <c r="C2076" s="3"/>
      <c r="D2076" s="3"/>
      <c r="E2076" s="3"/>
      <c r="F2076" s="3"/>
      <c r="G2076" s="65"/>
      <c r="H2076" s="3"/>
    </row>
    <row r="2077" spans="1:8" x14ac:dyDescent="0.25">
      <c r="A2077" s="3"/>
      <c r="B2077" s="3"/>
      <c r="C2077" s="3"/>
      <c r="D2077" s="3"/>
      <c r="E2077" s="3"/>
      <c r="F2077" s="3"/>
      <c r="G2077" s="65"/>
      <c r="H2077" s="3"/>
    </row>
    <row r="2078" spans="1:8" x14ac:dyDescent="0.25">
      <c r="A2078" s="3"/>
      <c r="B2078" s="3"/>
      <c r="C2078" s="3"/>
      <c r="D2078" s="3"/>
      <c r="E2078" s="3"/>
      <c r="F2078" s="3"/>
      <c r="G2078" s="65"/>
      <c r="H2078" s="3"/>
    </row>
    <row r="2079" spans="1:8" x14ac:dyDescent="0.25">
      <c r="A2079" s="3"/>
      <c r="B2079" s="3"/>
      <c r="C2079" s="3"/>
      <c r="D2079" s="3"/>
      <c r="E2079" s="3"/>
      <c r="F2079" s="3"/>
      <c r="G2079" s="65"/>
      <c r="H2079" s="3"/>
    </row>
    <row r="2080" spans="1:8" x14ac:dyDescent="0.25">
      <c r="A2080" s="3"/>
      <c r="B2080" s="3"/>
      <c r="C2080" s="3"/>
      <c r="D2080" s="3"/>
      <c r="E2080" s="3"/>
      <c r="F2080" s="3"/>
      <c r="G2080" s="65"/>
      <c r="H2080" s="3"/>
    </row>
    <row r="2081" spans="1:8" x14ac:dyDescent="0.25">
      <c r="A2081" s="3"/>
      <c r="B2081" s="3"/>
      <c r="C2081" s="3"/>
      <c r="D2081" s="3"/>
      <c r="E2081" s="3"/>
      <c r="F2081" s="3"/>
      <c r="G2081" s="65"/>
      <c r="H2081" s="3"/>
    </row>
    <row r="2082" spans="1:8" x14ac:dyDescent="0.25">
      <c r="A2082" s="3"/>
      <c r="B2082" s="3"/>
      <c r="C2082" s="3"/>
      <c r="D2082" s="3"/>
      <c r="E2082" s="3"/>
      <c r="F2082" s="3"/>
      <c r="G2082" s="65"/>
      <c r="H2082" s="3"/>
    </row>
    <row r="2083" spans="1:8" x14ac:dyDescent="0.25">
      <c r="A2083" s="3"/>
      <c r="B2083" s="3"/>
      <c r="C2083" s="3"/>
      <c r="D2083" s="3"/>
      <c r="E2083" s="3"/>
      <c r="F2083" s="3"/>
      <c r="G2083" s="65"/>
      <c r="H2083" s="3"/>
    </row>
    <row r="2084" spans="1:8" x14ac:dyDescent="0.25">
      <c r="A2084" s="3"/>
      <c r="B2084" s="3"/>
      <c r="C2084" s="3"/>
      <c r="D2084" s="3"/>
      <c r="E2084" s="3"/>
      <c r="F2084" s="3"/>
      <c r="G2084" s="65"/>
      <c r="H2084" s="3"/>
    </row>
    <row r="2085" spans="1:8" x14ac:dyDescent="0.25">
      <c r="A2085" s="3"/>
      <c r="B2085" s="3"/>
      <c r="C2085" s="3"/>
      <c r="D2085" s="3"/>
      <c r="E2085" s="3"/>
      <c r="F2085" s="3"/>
      <c r="G2085" s="65"/>
      <c r="H2085" s="3"/>
    </row>
    <row r="2086" spans="1:8" x14ac:dyDescent="0.25">
      <c r="A2086" s="3"/>
      <c r="B2086" s="3"/>
      <c r="C2086" s="3"/>
      <c r="D2086" s="3"/>
      <c r="E2086" s="3"/>
      <c r="F2086" s="3"/>
      <c r="G2086" s="65"/>
      <c r="H2086" s="3"/>
    </row>
    <row r="2087" spans="1:8" x14ac:dyDescent="0.25">
      <c r="A2087" s="3"/>
      <c r="B2087" s="3"/>
      <c r="C2087" s="3"/>
      <c r="D2087" s="3"/>
      <c r="E2087" s="3"/>
      <c r="F2087" s="3"/>
      <c r="G2087" s="65"/>
      <c r="H2087" s="3"/>
    </row>
    <row r="2088" spans="1:8" x14ac:dyDescent="0.25">
      <c r="A2088" s="3"/>
      <c r="B2088" s="3"/>
      <c r="C2088" s="3"/>
      <c r="D2088" s="3"/>
      <c r="E2088" s="3"/>
      <c r="F2088" s="3"/>
      <c r="G2088" s="65"/>
      <c r="H2088" s="3"/>
    </row>
    <row r="2089" spans="1:8" x14ac:dyDescent="0.25">
      <c r="A2089" s="3"/>
      <c r="B2089" s="3"/>
      <c r="C2089" s="3"/>
      <c r="D2089" s="3"/>
      <c r="E2089" s="3"/>
      <c r="F2089" s="3"/>
      <c r="G2089" s="65"/>
      <c r="H2089" s="3"/>
    </row>
    <row r="2090" spans="1:8" x14ac:dyDescent="0.25">
      <c r="A2090" s="3"/>
      <c r="B2090" s="3"/>
      <c r="C2090" s="3"/>
      <c r="D2090" s="3"/>
      <c r="E2090" s="3"/>
      <c r="F2090" s="3"/>
      <c r="G2090" s="65"/>
      <c r="H2090" s="3"/>
    </row>
    <row r="2091" spans="1:8" x14ac:dyDescent="0.25">
      <c r="A2091" s="3"/>
      <c r="B2091" s="3"/>
      <c r="C2091" s="3"/>
      <c r="D2091" s="3"/>
      <c r="E2091" s="3"/>
      <c r="F2091" s="3"/>
      <c r="G2091" s="65"/>
      <c r="H2091" s="3"/>
    </row>
    <row r="2092" spans="1:8" x14ac:dyDescent="0.25">
      <c r="A2092" s="3"/>
      <c r="B2092" s="3"/>
      <c r="C2092" s="3"/>
      <c r="D2092" s="3"/>
      <c r="E2092" s="3"/>
      <c r="F2092" s="3"/>
      <c r="G2092" s="65"/>
      <c r="H2092" s="3"/>
    </row>
    <row r="2093" spans="1:8" x14ac:dyDescent="0.25">
      <c r="A2093" s="3"/>
      <c r="B2093" s="3"/>
      <c r="C2093" s="3"/>
      <c r="D2093" s="3"/>
      <c r="E2093" s="3"/>
      <c r="F2093" s="3"/>
      <c r="G2093" s="65"/>
      <c r="H2093" s="3"/>
    </row>
    <row r="2094" spans="1:8" x14ac:dyDescent="0.25">
      <c r="A2094" s="3"/>
      <c r="B2094" s="3"/>
      <c r="C2094" s="3"/>
      <c r="D2094" s="3"/>
      <c r="E2094" s="3"/>
      <c r="F2094" s="3"/>
      <c r="G2094" s="65"/>
      <c r="H2094" s="3"/>
    </row>
    <row r="2095" spans="1:8" x14ac:dyDescent="0.25">
      <c r="A2095" s="3"/>
      <c r="B2095" s="3"/>
      <c r="C2095" s="3"/>
      <c r="D2095" s="3"/>
      <c r="E2095" s="3"/>
      <c r="F2095" s="3"/>
      <c r="G2095" s="65"/>
      <c r="H2095" s="3"/>
    </row>
    <row r="2096" spans="1:8" x14ac:dyDescent="0.25">
      <c r="A2096" s="3"/>
      <c r="B2096" s="3"/>
      <c r="C2096" s="3"/>
      <c r="D2096" s="3"/>
      <c r="E2096" s="3"/>
      <c r="F2096" s="3"/>
      <c r="G2096" s="65"/>
      <c r="H2096" s="3"/>
    </row>
    <row r="2097" spans="1:8" x14ac:dyDescent="0.25">
      <c r="A2097" s="3"/>
      <c r="B2097" s="3"/>
      <c r="C2097" s="3"/>
      <c r="D2097" s="3"/>
      <c r="E2097" s="3"/>
      <c r="F2097" s="3"/>
      <c r="G2097" s="65"/>
      <c r="H2097" s="3"/>
    </row>
    <row r="2098" spans="1:8" x14ac:dyDescent="0.25">
      <c r="A2098" s="3"/>
      <c r="B2098" s="3"/>
      <c r="C2098" s="3"/>
      <c r="D2098" s="3"/>
      <c r="E2098" s="3"/>
      <c r="F2098" s="3"/>
      <c r="G2098" s="65"/>
      <c r="H2098" s="3"/>
    </row>
    <row r="2099" spans="1:8" x14ac:dyDescent="0.25">
      <c r="A2099" s="3"/>
      <c r="B2099" s="3"/>
      <c r="C2099" s="3"/>
      <c r="D2099" s="3"/>
      <c r="E2099" s="3"/>
      <c r="F2099" s="3"/>
      <c r="G2099" s="65"/>
      <c r="H2099" s="3"/>
    </row>
    <row r="2100" spans="1:8" x14ac:dyDescent="0.25">
      <c r="A2100" s="3"/>
      <c r="B2100" s="3"/>
      <c r="C2100" s="3"/>
      <c r="D2100" s="3"/>
      <c r="E2100" s="3"/>
      <c r="F2100" s="3"/>
      <c r="G2100" s="65"/>
      <c r="H2100" s="3"/>
    </row>
    <row r="2101" spans="1:8" x14ac:dyDescent="0.25">
      <c r="A2101" s="3"/>
      <c r="B2101" s="3"/>
      <c r="C2101" s="3"/>
      <c r="D2101" s="3"/>
      <c r="E2101" s="3"/>
      <c r="F2101" s="3"/>
      <c r="G2101" s="65"/>
      <c r="H2101" s="3"/>
    </row>
    <row r="2102" spans="1:8" x14ac:dyDescent="0.25">
      <c r="A2102" s="3"/>
      <c r="B2102" s="3"/>
      <c r="C2102" s="3"/>
      <c r="D2102" s="3"/>
      <c r="E2102" s="3"/>
      <c r="F2102" s="3"/>
      <c r="G2102" s="65"/>
      <c r="H2102" s="3"/>
    </row>
    <row r="2103" spans="1:8" x14ac:dyDescent="0.25">
      <c r="A2103" s="3"/>
      <c r="B2103" s="3"/>
      <c r="C2103" s="3"/>
      <c r="D2103" s="3"/>
      <c r="E2103" s="3"/>
      <c r="F2103" s="3"/>
      <c r="G2103" s="65"/>
      <c r="H2103" s="3"/>
    </row>
    <row r="2104" spans="1:8" x14ac:dyDescent="0.25">
      <c r="A2104" s="3"/>
      <c r="B2104" s="3"/>
      <c r="C2104" s="3"/>
      <c r="D2104" s="3"/>
      <c r="E2104" s="3"/>
      <c r="F2104" s="3"/>
      <c r="G2104" s="65"/>
      <c r="H2104" s="3"/>
    </row>
    <row r="2105" spans="1:8" x14ac:dyDescent="0.25">
      <c r="A2105" s="3"/>
      <c r="B2105" s="3"/>
      <c r="C2105" s="3"/>
      <c r="D2105" s="3"/>
      <c r="E2105" s="3"/>
      <c r="F2105" s="3"/>
      <c r="G2105" s="65"/>
      <c r="H2105" s="3"/>
    </row>
    <row r="2106" spans="1:8" x14ac:dyDescent="0.25">
      <c r="A2106" s="3"/>
      <c r="B2106" s="3"/>
      <c r="C2106" s="3"/>
      <c r="D2106" s="3"/>
      <c r="E2106" s="3"/>
      <c r="F2106" s="3"/>
      <c r="G2106" s="65"/>
      <c r="H2106" s="3"/>
    </row>
    <row r="2107" spans="1:8" x14ac:dyDescent="0.25">
      <c r="A2107" s="3"/>
      <c r="B2107" s="3"/>
      <c r="C2107" s="3"/>
      <c r="D2107" s="3"/>
      <c r="E2107" s="3"/>
      <c r="F2107" s="3"/>
      <c r="G2107" s="65"/>
      <c r="H2107" s="3"/>
    </row>
    <row r="2108" spans="1:8" x14ac:dyDescent="0.25">
      <c r="A2108" s="3"/>
      <c r="B2108" s="3"/>
      <c r="C2108" s="3"/>
      <c r="D2108" s="3"/>
      <c r="E2108" s="3"/>
      <c r="F2108" s="3"/>
      <c r="G2108" s="65"/>
      <c r="H2108" s="3"/>
    </row>
    <row r="2109" spans="1:8" x14ac:dyDescent="0.25">
      <c r="A2109" s="3"/>
      <c r="B2109" s="3"/>
      <c r="C2109" s="3"/>
      <c r="D2109" s="3"/>
      <c r="E2109" s="3"/>
      <c r="F2109" s="3"/>
      <c r="G2109" s="65"/>
      <c r="H2109" s="3"/>
    </row>
    <row r="2110" spans="1:8" x14ac:dyDescent="0.25">
      <c r="A2110" s="3"/>
      <c r="B2110" s="3"/>
      <c r="C2110" s="3"/>
      <c r="D2110" s="3"/>
      <c r="E2110" s="3"/>
      <c r="F2110" s="3"/>
      <c r="G2110" s="65"/>
      <c r="H2110" s="3"/>
    </row>
    <row r="2111" spans="1:8" x14ac:dyDescent="0.25">
      <c r="A2111" s="3"/>
      <c r="B2111" s="3"/>
      <c r="C2111" s="3"/>
      <c r="D2111" s="3"/>
      <c r="E2111" s="3"/>
      <c r="F2111" s="3"/>
      <c r="G2111" s="65"/>
      <c r="H2111" s="3"/>
    </row>
    <row r="2112" spans="1:8" x14ac:dyDescent="0.25">
      <c r="A2112" s="3"/>
      <c r="B2112" s="3"/>
      <c r="C2112" s="3"/>
      <c r="D2112" s="3"/>
      <c r="E2112" s="3"/>
      <c r="F2112" s="3"/>
      <c r="G2112" s="65"/>
      <c r="H2112" s="3"/>
    </row>
    <row r="2113" spans="1:8" x14ac:dyDescent="0.25">
      <c r="A2113" s="3"/>
      <c r="B2113" s="3"/>
      <c r="C2113" s="3"/>
      <c r="D2113" s="3"/>
      <c r="E2113" s="3"/>
      <c r="F2113" s="3"/>
      <c r="G2113" s="65"/>
      <c r="H2113" s="3"/>
    </row>
    <row r="2114" spans="1:8" x14ac:dyDescent="0.25">
      <c r="A2114" s="3"/>
      <c r="B2114" s="3"/>
      <c r="C2114" s="3"/>
      <c r="D2114" s="3"/>
      <c r="E2114" s="3"/>
      <c r="F2114" s="3"/>
      <c r="G2114" s="65"/>
      <c r="H2114" s="3"/>
    </row>
    <row r="2115" spans="1:8" x14ac:dyDescent="0.25">
      <c r="A2115" s="3"/>
      <c r="B2115" s="3"/>
      <c r="C2115" s="3"/>
      <c r="D2115" s="3"/>
      <c r="E2115" s="3"/>
      <c r="F2115" s="3"/>
      <c r="G2115" s="65"/>
      <c r="H2115" s="3"/>
    </row>
    <row r="2116" spans="1:8" x14ac:dyDescent="0.25">
      <c r="A2116" s="3"/>
      <c r="B2116" s="3"/>
      <c r="C2116" s="3"/>
      <c r="D2116" s="3"/>
      <c r="E2116" s="3"/>
      <c r="F2116" s="3"/>
      <c r="G2116" s="65"/>
      <c r="H2116" s="3"/>
    </row>
    <row r="2117" spans="1:8" x14ac:dyDescent="0.25">
      <c r="A2117" s="3"/>
      <c r="B2117" s="3"/>
      <c r="C2117" s="3"/>
      <c r="D2117" s="3"/>
      <c r="E2117" s="3"/>
      <c r="F2117" s="3"/>
      <c r="G2117" s="65"/>
      <c r="H2117" s="3"/>
    </row>
    <row r="2118" spans="1:8" x14ac:dyDescent="0.25">
      <c r="A2118" s="3"/>
      <c r="B2118" s="3"/>
      <c r="C2118" s="3"/>
      <c r="D2118" s="3"/>
      <c r="E2118" s="3"/>
      <c r="F2118" s="3"/>
      <c r="G2118" s="65"/>
      <c r="H2118" s="3"/>
    </row>
    <row r="2119" spans="1:8" x14ac:dyDescent="0.25">
      <c r="A2119" s="3"/>
      <c r="B2119" s="3"/>
      <c r="C2119" s="3"/>
      <c r="D2119" s="3"/>
      <c r="E2119" s="3"/>
      <c r="F2119" s="3"/>
      <c r="G2119" s="65"/>
      <c r="H2119" s="3"/>
    </row>
    <row r="2120" spans="1:8" x14ac:dyDescent="0.25">
      <c r="A2120" s="3"/>
      <c r="B2120" s="3"/>
      <c r="C2120" s="3"/>
      <c r="D2120" s="3"/>
      <c r="E2120" s="3"/>
      <c r="F2120" s="3"/>
      <c r="G2120" s="65"/>
      <c r="H2120" s="3"/>
    </row>
    <row r="2121" spans="1:8" x14ac:dyDescent="0.25">
      <c r="A2121" s="3"/>
      <c r="B2121" s="3"/>
      <c r="C2121" s="3"/>
      <c r="D2121" s="3"/>
      <c r="E2121" s="3"/>
      <c r="F2121" s="3"/>
      <c r="G2121" s="65"/>
      <c r="H2121" s="3"/>
    </row>
    <row r="2122" spans="1:8" x14ac:dyDescent="0.25">
      <c r="A2122" s="3"/>
      <c r="B2122" s="3"/>
      <c r="C2122" s="3"/>
      <c r="D2122" s="3"/>
      <c r="E2122" s="3"/>
      <c r="F2122" s="3"/>
      <c r="G2122" s="65"/>
      <c r="H2122" s="3"/>
    </row>
    <row r="2123" spans="1:8" x14ac:dyDescent="0.25">
      <c r="A2123" s="3"/>
      <c r="B2123" s="3"/>
      <c r="C2123" s="3"/>
      <c r="D2123" s="3"/>
      <c r="E2123" s="3"/>
      <c r="F2123" s="3"/>
      <c r="G2123" s="65"/>
      <c r="H2123" s="3"/>
    </row>
    <row r="2124" spans="1:8" x14ac:dyDescent="0.25">
      <c r="A2124" s="3"/>
      <c r="B2124" s="3"/>
      <c r="C2124" s="3"/>
      <c r="D2124" s="3"/>
      <c r="E2124" s="3"/>
      <c r="F2124" s="3"/>
      <c r="G2124" s="65"/>
      <c r="H2124" s="3"/>
    </row>
    <row r="2125" spans="1:8" x14ac:dyDescent="0.25">
      <c r="A2125" s="3"/>
      <c r="B2125" s="3"/>
      <c r="C2125" s="3"/>
      <c r="D2125" s="3"/>
      <c r="E2125" s="3"/>
      <c r="F2125" s="3"/>
      <c r="G2125" s="65"/>
      <c r="H2125" s="3"/>
    </row>
    <row r="2126" spans="1:8" x14ac:dyDescent="0.25">
      <c r="A2126" s="3"/>
      <c r="B2126" s="3"/>
      <c r="C2126" s="3"/>
      <c r="D2126" s="3"/>
      <c r="E2126" s="3"/>
      <c r="F2126" s="3"/>
      <c r="G2126" s="65"/>
      <c r="H2126" s="3"/>
    </row>
    <row r="2127" spans="1:8" x14ac:dyDescent="0.25">
      <c r="A2127" s="3"/>
      <c r="B2127" s="3"/>
      <c r="C2127" s="3"/>
      <c r="D2127" s="3"/>
      <c r="E2127" s="3"/>
      <c r="F2127" s="3"/>
      <c r="G2127" s="65"/>
      <c r="H2127" s="3"/>
    </row>
    <row r="2128" spans="1:8" x14ac:dyDescent="0.25">
      <c r="A2128" s="3"/>
      <c r="B2128" s="3"/>
      <c r="C2128" s="3"/>
      <c r="D2128" s="3"/>
      <c r="E2128" s="3"/>
      <c r="F2128" s="3"/>
      <c r="G2128" s="65"/>
      <c r="H2128" s="3"/>
    </row>
    <row r="2129" spans="1:8" x14ac:dyDescent="0.25">
      <c r="A2129" s="3"/>
      <c r="B2129" s="3"/>
      <c r="C2129" s="3"/>
      <c r="D2129" s="3"/>
      <c r="E2129" s="3"/>
      <c r="F2129" s="3"/>
      <c r="G2129" s="65"/>
      <c r="H2129" s="3"/>
    </row>
    <row r="2130" spans="1:8" x14ac:dyDescent="0.25">
      <c r="A2130" s="3"/>
      <c r="B2130" s="3"/>
      <c r="C2130" s="3"/>
      <c r="D2130" s="3"/>
      <c r="E2130" s="3"/>
      <c r="F2130" s="3"/>
      <c r="G2130" s="65"/>
      <c r="H2130" s="3"/>
    </row>
    <row r="2131" spans="1:8" x14ac:dyDescent="0.25">
      <c r="A2131" s="3"/>
      <c r="B2131" s="3"/>
      <c r="C2131" s="3"/>
      <c r="D2131" s="3"/>
      <c r="E2131" s="3"/>
      <c r="F2131" s="3"/>
      <c r="G2131" s="65"/>
      <c r="H2131" s="3"/>
    </row>
    <row r="2132" spans="1:8" x14ac:dyDescent="0.25">
      <c r="A2132" s="3"/>
      <c r="B2132" s="3"/>
      <c r="C2132" s="3"/>
      <c r="D2132" s="3"/>
      <c r="E2132" s="3"/>
      <c r="F2132" s="3"/>
      <c r="G2132" s="65"/>
      <c r="H2132" s="3"/>
    </row>
    <row r="2133" spans="1:8" x14ac:dyDescent="0.25">
      <c r="A2133" s="3"/>
      <c r="B2133" s="3"/>
      <c r="C2133" s="3"/>
      <c r="D2133" s="3"/>
      <c r="E2133" s="3"/>
      <c r="F2133" s="3"/>
      <c r="G2133" s="65"/>
      <c r="H2133" s="3"/>
    </row>
    <row r="2134" spans="1:8" x14ac:dyDescent="0.25">
      <c r="A2134" s="3"/>
      <c r="B2134" s="3"/>
      <c r="C2134" s="3"/>
      <c r="D2134" s="3"/>
      <c r="E2134" s="3"/>
      <c r="F2134" s="3"/>
      <c r="G2134" s="65"/>
      <c r="H2134" s="3"/>
    </row>
    <row r="2135" spans="1:8" x14ac:dyDescent="0.25">
      <c r="A2135" s="3"/>
      <c r="B2135" s="3"/>
      <c r="C2135" s="3"/>
      <c r="D2135" s="3"/>
      <c r="E2135" s="3"/>
      <c r="F2135" s="3"/>
      <c r="G2135" s="65"/>
      <c r="H2135" s="3"/>
    </row>
    <row r="2136" spans="1:8" x14ac:dyDescent="0.25">
      <c r="A2136" s="3"/>
      <c r="B2136" s="3"/>
      <c r="C2136" s="3"/>
      <c r="D2136" s="3"/>
      <c r="E2136" s="3"/>
      <c r="F2136" s="3"/>
      <c r="G2136" s="65"/>
      <c r="H2136" s="3"/>
    </row>
    <row r="2137" spans="1:8" x14ac:dyDescent="0.25">
      <c r="A2137" s="3"/>
      <c r="B2137" s="3"/>
      <c r="C2137" s="3"/>
      <c r="D2137" s="3"/>
      <c r="E2137" s="3"/>
      <c r="F2137" s="3"/>
      <c r="G2137" s="65"/>
      <c r="H2137" s="3"/>
    </row>
    <row r="2138" spans="1:8" x14ac:dyDescent="0.25">
      <c r="A2138" s="3"/>
      <c r="B2138" s="3"/>
      <c r="C2138" s="3"/>
      <c r="D2138" s="3"/>
      <c r="E2138" s="3"/>
      <c r="F2138" s="3"/>
      <c r="G2138" s="65"/>
      <c r="H2138" s="3"/>
    </row>
    <row r="2139" spans="1:8" x14ac:dyDescent="0.25">
      <c r="A2139" s="3"/>
      <c r="B2139" s="3"/>
      <c r="C2139" s="3"/>
      <c r="D2139" s="3"/>
      <c r="E2139" s="3"/>
      <c r="F2139" s="3"/>
      <c r="G2139" s="65"/>
      <c r="H2139" s="3"/>
    </row>
    <row r="2140" spans="1:8" x14ac:dyDescent="0.25">
      <c r="A2140" s="3"/>
      <c r="B2140" s="3"/>
      <c r="C2140" s="3"/>
      <c r="D2140" s="3"/>
      <c r="E2140" s="3"/>
      <c r="F2140" s="3"/>
      <c r="G2140" s="65"/>
      <c r="H2140" s="3"/>
    </row>
    <row r="2141" spans="1:8" x14ac:dyDescent="0.25">
      <c r="A2141" s="3"/>
      <c r="B2141" s="3"/>
      <c r="C2141" s="3"/>
      <c r="D2141" s="3"/>
      <c r="E2141" s="3"/>
      <c r="F2141" s="3"/>
      <c r="G2141" s="65"/>
      <c r="H2141" s="3"/>
    </row>
    <row r="2142" spans="1:8" x14ac:dyDescent="0.25">
      <c r="A2142" s="3"/>
      <c r="B2142" s="3"/>
      <c r="C2142" s="3"/>
      <c r="D2142" s="3"/>
      <c r="E2142" s="3"/>
      <c r="F2142" s="3"/>
      <c r="G2142" s="65"/>
      <c r="H2142" s="3"/>
    </row>
    <row r="2143" spans="1:8" x14ac:dyDescent="0.25">
      <c r="A2143" s="3"/>
      <c r="B2143" s="3"/>
      <c r="C2143" s="3"/>
      <c r="D2143" s="3"/>
      <c r="E2143" s="3"/>
      <c r="F2143" s="3"/>
      <c r="G2143" s="65"/>
      <c r="H2143" s="3"/>
    </row>
    <row r="2144" spans="1:8" x14ac:dyDescent="0.25">
      <c r="A2144" s="3"/>
      <c r="B2144" s="3"/>
      <c r="C2144" s="3"/>
      <c r="D2144" s="3"/>
      <c r="E2144" s="3"/>
      <c r="F2144" s="3"/>
      <c r="G2144" s="65"/>
      <c r="H2144" s="3"/>
    </row>
    <row r="2145" spans="1:8" x14ac:dyDescent="0.25">
      <c r="A2145" s="3"/>
      <c r="B2145" s="3"/>
      <c r="C2145" s="3"/>
      <c r="D2145" s="3"/>
      <c r="E2145" s="3"/>
      <c r="F2145" s="3"/>
      <c r="G2145" s="65"/>
      <c r="H2145" s="3"/>
    </row>
    <row r="2146" spans="1:8" x14ac:dyDescent="0.25">
      <c r="A2146" s="3"/>
      <c r="B2146" s="3"/>
      <c r="C2146" s="3"/>
      <c r="D2146" s="3"/>
      <c r="E2146" s="3"/>
      <c r="F2146" s="3"/>
      <c r="G2146" s="65"/>
      <c r="H2146" s="3"/>
    </row>
    <row r="2147" spans="1:8" x14ac:dyDescent="0.25">
      <c r="A2147" s="3"/>
      <c r="B2147" s="3"/>
      <c r="C2147" s="3"/>
      <c r="D2147" s="3"/>
      <c r="E2147" s="3"/>
      <c r="F2147" s="3"/>
      <c r="G2147" s="65"/>
      <c r="H2147" s="3"/>
    </row>
    <row r="2148" spans="1:8" x14ac:dyDescent="0.25">
      <c r="A2148" s="3"/>
      <c r="B2148" s="3"/>
      <c r="C2148" s="3"/>
      <c r="D2148" s="3"/>
      <c r="E2148" s="3"/>
      <c r="F2148" s="3"/>
      <c r="G2148" s="65"/>
      <c r="H2148" s="3"/>
    </row>
    <row r="2149" spans="1:8" x14ac:dyDescent="0.25">
      <c r="A2149" s="3"/>
      <c r="B2149" s="3"/>
      <c r="C2149" s="3"/>
      <c r="D2149" s="3"/>
      <c r="E2149" s="3"/>
      <c r="F2149" s="3"/>
      <c r="G2149" s="65"/>
      <c r="H2149" s="3"/>
    </row>
    <row r="2150" spans="1:8" x14ac:dyDescent="0.25">
      <c r="A2150" s="3"/>
      <c r="B2150" s="3"/>
      <c r="C2150" s="3"/>
      <c r="D2150" s="3"/>
      <c r="E2150" s="3"/>
      <c r="F2150" s="3"/>
      <c r="G2150" s="65"/>
      <c r="H2150" s="3"/>
    </row>
    <row r="2151" spans="1:8" x14ac:dyDescent="0.25">
      <c r="A2151" s="3"/>
      <c r="B2151" s="3"/>
      <c r="C2151" s="3"/>
      <c r="D2151" s="3"/>
      <c r="E2151" s="3"/>
      <c r="F2151" s="3"/>
      <c r="G2151" s="65"/>
      <c r="H2151" s="3"/>
    </row>
    <row r="2152" spans="1:8" x14ac:dyDescent="0.25">
      <c r="A2152" s="3"/>
      <c r="B2152" s="3"/>
      <c r="C2152" s="3"/>
      <c r="D2152" s="3"/>
      <c r="E2152" s="3"/>
      <c r="F2152" s="3"/>
      <c r="G2152" s="65"/>
      <c r="H2152" s="3"/>
    </row>
    <row r="2153" spans="1:8" x14ac:dyDescent="0.25">
      <c r="A2153" s="3"/>
      <c r="B2153" s="3"/>
      <c r="C2153" s="3"/>
      <c r="D2153" s="3"/>
      <c r="E2153" s="3"/>
      <c r="F2153" s="3"/>
      <c r="G2153" s="65"/>
      <c r="H2153" s="3"/>
    </row>
    <row r="2154" spans="1:8" x14ac:dyDescent="0.25">
      <c r="A2154" s="3"/>
      <c r="B2154" s="3"/>
      <c r="C2154" s="3"/>
      <c r="D2154" s="3"/>
      <c r="E2154" s="3"/>
      <c r="F2154" s="3"/>
      <c r="G2154" s="65"/>
      <c r="H2154" s="3"/>
    </row>
    <row r="2155" spans="1:8" x14ac:dyDescent="0.25">
      <c r="A2155" s="3"/>
      <c r="B2155" s="3"/>
      <c r="C2155" s="3"/>
      <c r="D2155" s="3"/>
      <c r="E2155" s="3"/>
      <c r="F2155" s="3"/>
      <c r="G2155" s="65"/>
      <c r="H2155" s="3"/>
    </row>
    <row r="2156" spans="1:8" x14ac:dyDescent="0.25">
      <c r="A2156" s="3"/>
      <c r="B2156" s="3"/>
      <c r="C2156" s="3"/>
      <c r="D2156" s="3"/>
      <c r="E2156" s="3"/>
      <c r="F2156" s="3"/>
      <c r="G2156" s="65"/>
      <c r="H2156" s="3"/>
    </row>
    <row r="2157" spans="1:8" x14ac:dyDescent="0.25">
      <c r="A2157" s="3"/>
      <c r="B2157" s="3"/>
      <c r="C2157" s="3"/>
      <c r="D2157" s="3"/>
      <c r="E2157" s="3"/>
      <c r="F2157" s="3"/>
      <c r="G2157" s="65"/>
      <c r="H2157" s="3"/>
    </row>
    <row r="2158" spans="1:8" x14ac:dyDescent="0.25">
      <c r="A2158" s="3"/>
      <c r="B2158" s="3"/>
      <c r="C2158" s="3"/>
      <c r="D2158" s="3"/>
      <c r="E2158" s="3"/>
      <c r="F2158" s="3"/>
      <c r="G2158" s="65"/>
      <c r="H2158" s="3"/>
    </row>
    <row r="2159" spans="1:8" x14ac:dyDescent="0.25">
      <c r="A2159" s="3"/>
      <c r="B2159" s="3"/>
      <c r="C2159" s="3"/>
      <c r="D2159" s="3"/>
      <c r="E2159" s="3"/>
      <c r="F2159" s="3"/>
      <c r="G2159" s="65"/>
      <c r="H2159" s="3"/>
    </row>
    <row r="2160" spans="1:8" x14ac:dyDescent="0.25">
      <c r="A2160" s="3"/>
      <c r="B2160" s="3"/>
      <c r="C2160" s="3"/>
      <c r="D2160" s="3"/>
      <c r="E2160" s="3"/>
      <c r="F2160" s="3"/>
      <c r="G2160" s="65"/>
      <c r="H2160" s="3"/>
    </row>
    <row r="2161" spans="1:8" x14ac:dyDescent="0.25">
      <c r="A2161" s="3"/>
      <c r="B2161" s="3"/>
      <c r="C2161" s="3"/>
      <c r="D2161" s="3"/>
      <c r="E2161" s="3"/>
      <c r="F2161" s="3"/>
      <c r="G2161" s="65"/>
      <c r="H2161" s="3"/>
    </row>
    <row r="2162" spans="1:8" x14ac:dyDescent="0.25">
      <c r="A2162" s="3"/>
      <c r="B2162" s="3"/>
      <c r="C2162" s="3"/>
      <c r="D2162" s="3"/>
      <c r="E2162" s="3"/>
      <c r="F2162" s="3"/>
      <c r="G2162" s="65"/>
      <c r="H2162" s="3"/>
    </row>
    <row r="2163" spans="1:8" x14ac:dyDescent="0.25">
      <c r="A2163" s="3"/>
      <c r="B2163" s="3"/>
      <c r="C2163" s="3"/>
      <c r="D2163" s="3"/>
      <c r="E2163" s="3"/>
      <c r="F2163" s="3"/>
      <c r="G2163" s="65"/>
      <c r="H2163" s="3"/>
    </row>
    <row r="2164" spans="1:8" x14ac:dyDescent="0.25">
      <c r="A2164" s="3"/>
      <c r="B2164" s="3"/>
      <c r="C2164" s="3"/>
      <c r="D2164" s="3"/>
      <c r="E2164" s="3"/>
      <c r="F2164" s="3"/>
      <c r="G2164" s="65"/>
      <c r="H2164" s="3"/>
    </row>
    <row r="2165" spans="1:8" x14ac:dyDescent="0.25">
      <c r="A2165" s="3"/>
      <c r="B2165" s="3"/>
      <c r="C2165" s="3"/>
      <c r="D2165" s="3"/>
      <c r="E2165" s="3"/>
      <c r="F2165" s="3"/>
      <c r="G2165" s="65"/>
      <c r="H2165" s="3"/>
    </row>
    <row r="2166" spans="1:8" x14ac:dyDescent="0.25">
      <c r="A2166" s="3"/>
      <c r="B2166" s="3"/>
      <c r="C2166" s="3"/>
      <c r="D2166" s="3"/>
      <c r="E2166" s="3"/>
      <c r="F2166" s="3"/>
      <c r="G2166" s="65"/>
      <c r="H2166" s="3"/>
    </row>
    <row r="2167" spans="1:8" x14ac:dyDescent="0.25">
      <c r="A2167" s="3"/>
      <c r="B2167" s="3"/>
      <c r="C2167" s="3"/>
      <c r="D2167" s="3"/>
      <c r="E2167" s="3"/>
      <c r="F2167" s="3"/>
      <c r="G2167" s="65"/>
      <c r="H2167" s="3"/>
    </row>
    <row r="2168" spans="1:8" x14ac:dyDescent="0.25">
      <c r="A2168" s="3"/>
      <c r="B2168" s="3"/>
      <c r="C2168" s="3"/>
      <c r="D2168" s="3"/>
      <c r="E2168" s="3"/>
      <c r="F2168" s="3"/>
      <c r="G2168" s="65"/>
      <c r="H2168" s="3"/>
    </row>
    <row r="2169" spans="1:8" x14ac:dyDescent="0.25">
      <c r="A2169" s="3"/>
      <c r="B2169" s="3"/>
      <c r="C2169" s="3"/>
      <c r="D2169" s="3"/>
      <c r="E2169" s="3"/>
      <c r="F2169" s="3"/>
      <c r="G2169" s="65"/>
      <c r="H2169" s="3"/>
    </row>
    <row r="2170" spans="1:8" x14ac:dyDescent="0.25">
      <c r="A2170" s="3"/>
      <c r="B2170" s="3"/>
      <c r="C2170" s="3"/>
      <c r="D2170" s="3"/>
      <c r="E2170" s="3"/>
      <c r="F2170" s="3"/>
      <c r="G2170" s="65"/>
      <c r="H2170" s="3"/>
    </row>
    <row r="2171" spans="1:8" x14ac:dyDescent="0.25">
      <c r="A2171" s="3"/>
      <c r="B2171" s="3"/>
      <c r="C2171" s="3"/>
      <c r="D2171" s="3"/>
      <c r="E2171" s="3"/>
      <c r="F2171" s="3"/>
      <c r="G2171" s="65"/>
      <c r="H2171" s="3"/>
    </row>
    <row r="2172" spans="1:8" x14ac:dyDescent="0.25">
      <c r="A2172" s="3"/>
      <c r="B2172" s="3"/>
      <c r="C2172" s="3"/>
      <c r="D2172" s="3"/>
      <c r="E2172" s="3"/>
      <c r="F2172" s="3"/>
      <c r="G2172" s="65"/>
      <c r="H2172" s="3"/>
    </row>
    <row r="2173" spans="1:8" x14ac:dyDescent="0.25">
      <c r="A2173" s="3"/>
      <c r="B2173" s="3"/>
      <c r="C2173" s="3"/>
      <c r="D2173" s="3"/>
      <c r="E2173" s="3"/>
      <c r="F2173" s="3"/>
      <c r="G2173" s="65"/>
      <c r="H2173" s="3"/>
    </row>
    <row r="2174" spans="1:8" x14ac:dyDescent="0.25">
      <c r="A2174" s="3"/>
      <c r="B2174" s="3"/>
      <c r="C2174" s="3"/>
      <c r="D2174" s="3"/>
      <c r="E2174" s="3"/>
      <c r="F2174" s="3"/>
      <c r="G2174" s="65"/>
      <c r="H2174" s="3"/>
    </row>
    <row r="2175" spans="1:8" x14ac:dyDescent="0.25">
      <c r="A2175" s="3"/>
      <c r="B2175" s="3"/>
      <c r="C2175" s="3"/>
      <c r="D2175" s="3"/>
      <c r="E2175" s="3"/>
      <c r="F2175" s="3"/>
      <c r="G2175" s="65"/>
      <c r="H2175" s="3"/>
    </row>
    <row r="2176" spans="1:8" x14ac:dyDescent="0.25">
      <c r="A2176" s="3"/>
      <c r="B2176" s="3"/>
      <c r="C2176" s="3"/>
      <c r="D2176" s="3"/>
      <c r="E2176" s="3"/>
      <c r="F2176" s="3"/>
      <c r="G2176" s="65"/>
      <c r="H2176" s="3"/>
    </row>
    <row r="2177" spans="1:8" x14ac:dyDescent="0.25">
      <c r="A2177" s="3"/>
      <c r="B2177" s="3"/>
      <c r="C2177" s="3"/>
      <c r="D2177" s="3"/>
      <c r="E2177" s="3"/>
      <c r="F2177" s="3"/>
      <c r="G2177" s="65"/>
      <c r="H2177" s="3"/>
    </row>
    <row r="2178" spans="1:8" x14ac:dyDescent="0.25">
      <c r="A2178" s="3"/>
      <c r="B2178" s="3"/>
      <c r="C2178" s="3"/>
      <c r="D2178" s="3"/>
      <c r="E2178" s="3"/>
      <c r="F2178" s="3"/>
      <c r="G2178" s="65"/>
      <c r="H2178" s="3"/>
    </row>
    <row r="2179" spans="1:8" x14ac:dyDescent="0.25">
      <c r="A2179" s="3"/>
      <c r="B2179" s="3"/>
      <c r="C2179" s="3"/>
      <c r="D2179" s="3"/>
      <c r="E2179" s="3"/>
      <c r="F2179" s="3"/>
      <c r="G2179" s="65"/>
      <c r="H2179" s="3"/>
    </row>
    <row r="2180" spans="1:8" x14ac:dyDescent="0.25">
      <c r="A2180" s="3"/>
      <c r="B2180" s="3"/>
      <c r="C2180" s="3"/>
      <c r="D2180" s="3"/>
      <c r="E2180" s="3"/>
      <c r="F2180" s="3"/>
      <c r="G2180" s="65"/>
      <c r="H2180" s="3"/>
    </row>
    <row r="2181" spans="1:8" x14ac:dyDescent="0.25">
      <c r="A2181" s="3"/>
      <c r="B2181" s="3"/>
      <c r="C2181" s="3"/>
      <c r="D2181" s="3"/>
      <c r="E2181" s="3"/>
      <c r="F2181" s="3"/>
      <c r="G2181" s="65"/>
      <c r="H2181" s="3"/>
    </row>
    <row r="2182" spans="1:8" x14ac:dyDescent="0.25">
      <c r="A2182" s="3"/>
      <c r="B2182" s="3"/>
      <c r="C2182" s="3"/>
      <c r="D2182" s="3"/>
      <c r="E2182" s="3"/>
      <c r="F2182" s="3"/>
      <c r="G2182" s="65"/>
      <c r="H2182" s="3"/>
    </row>
    <row r="2183" spans="1:8" x14ac:dyDescent="0.25">
      <c r="A2183" s="3"/>
      <c r="B2183" s="3"/>
      <c r="C2183" s="3"/>
      <c r="D2183" s="3"/>
      <c r="E2183" s="3"/>
      <c r="F2183" s="3"/>
      <c r="G2183" s="65"/>
      <c r="H2183" s="3"/>
    </row>
    <row r="2184" spans="1:8" x14ac:dyDescent="0.25">
      <c r="A2184" s="3"/>
      <c r="B2184" s="3"/>
      <c r="C2184" s="3"/>
      <c r="D2184" s="3"/>
      <c r="E2184" s="3"/>
      <c r="F2184" s="3"/>
      <c r="G2184" s="65"/>
      <c r="H2184" s="3"/>
    </row>
    <row r="2185" spans="1:8" x14ac:dyDescent="0.25">
      <c r="A2185" s="3"/>
      <c r="B2185" s="3"/>
      <c r="C2185" s="3"/>
      <c r="D2185" s="3"/>
      <c r="E2185" s="3"/>
      <c r="F2185" s="3"/>
      <c r="G2185" s="65"/>
      <c r="H2185" s="3"/>
    </row>
    <row r="2186" spans="1:8" x14ac:dyDescent="0.25">
      <c r="A2186" s="3"/>
      <c r="B2186" s="3"/>
      <c r="C2186" s="3"/>
      <c r="D2186" s="3"/>
      <c r="E2186" s="3"/>
      <c r="F2186" s="3"/>
      <c r="G2186" s="65"/>
      <c r="H2186" s="3"/>
    </row>
    <row r="2187" spans="1:8" x14ac:dyDescent="0.25">
      <c r="A2187" s="3"/>
      <c r="B2187" s="3"/>
      <c r="C2187" s="3"/>
      <c r="D2187" s="3"/>
      <c r="E2187" s="3"/>
      <c r="F2187" s="3"/>
      <c r="G2187" s="65"/>
      <c r="H2187" s="3"/>
    </row>
    <row r="2188" spans="1:8" x14ac:dyDescent="0.25">
      <c r="A2188" s="3"/>
      <c r="B2188" s="3"/>
      <c r="C2188" s="3"/>
      <c r="D2188" s="3"/>
      <c r="E2188" s="3"/>
      <c r="F2188" s="3"/>
      <c r="G2188" s="65"/>
      <c r="H2188" s="3"/>
    </row>
    <row r="2189" spans="1:8" x14ac:dyDescent="0.25">
      <c r="A2189" s="3"/>
      <c r="B2189" s="3"/>
      <c r="C2189" s="3"/>
      <c r="D2189" s="3"/>
      <c r="E2189" s="3"/>
      <c r="F2189" s="3"/>
      <c r="G2189" s="65"/>
      <c r="H2189" s="3"/>
    </row>
    <row r="2190" spans="1:8" x14ac:dyDescent="0.25">
      <c r="A2190" s="3"/>
      <c r="B2190" s="3"/>
      <c r="C2190" s="3"/>
      <c r="D2190" s="3"/>
      <c r="E2190" s="3"/>
      <c r="F2190" s="3"/>
      <c r="G2190" s="65"/>
      <c r="H2190" s="3"/>
    </row>
    <row r="2191" spans="1:8" x14ac:dyDescent="0.25">
      <c r="A2191" s="3"/>
      <c r="B2191" s="3"/>
      <c r="C2191" s="3"/>
      <c r="D2191" s="3"/>
      <c r="E2191" s="3"/>
      <c r="F2191" s="3"/>
      <c r="G2191" s="65"/>
      <c r="H2191" s="3"/>
    </row>
    <row r="2192" spans="1:8" x14ac:dyDescent="0.25">
      <c r="A2192" s="3"/>
      <c r="B2192" s="3"/>
      <c r="C2192" s="3"/>
      <c r="D2192" s="3"/>
      <c r="E2192" s="3"/>
      <c r="F2192" s="3"/>
      <c r="G2192" s="65"/>
      <c r="H2192" s="3"/>
    </row>
    <row r="2193" spans="1:8" x14ac:dyDescent="0.25">
      <c r="A2193" s="3"/>
      <c r="B2193" s="3"/>
      <c r="C2193" s="3"/>
      <c r="D2193" s="3"/>
      <c r="E2193" s="3"/>
      <c r="F2193" s="3"/>
      <c r="G2193" s="65"/>
      <c r="H2193" s="3"/>
    </row>
    <row r="2194" spans="1:8" x14ac:dyDescent="0.25">
      <c r="A2194" s="3"/>
      <c r="B2194" s="3"/>
      <c r="C2194" s="3"/>
      <c r="D2194" s="3"/>
      <c r="E2194" s="3"/>
      <c r="F2194" s="3"/>
      <c r="G2194" s="65"/>
      <c r="H2194" s="3"/>
    </row>
    <row r="2195" spans="1:8" x14ac:dyDescent="0.25">
      <c r="A2195" s="3"/>
      <c r="B2195" s="3"/>
      <c r="C2195" s="3"/>
      <c r="D2195" s="3"/>
      <c r="E2195" s="3"/>
      <c r="F2195" s="3"/>
      <c r="G2195" s="65"/>
      <c r="H2195" s="3"/>
    </row>
    <row r="2196" spans="1:8" x14ac:dyDescent="0.25">
      <c r="A2196" s="3"/>
      <c r="B2196" s="3"/>
      <c r="C2196" s="3"/>
      <c r="D2196" s="3"/>
      <c r="E2196" s="3"/>
      <c r="F2196" s="3"/>
      <c r="G2196" s="65"/>
      <c r="H2196" s="3"/>
    </row>
    <row r="2197" spans="1:8" x14ac:dyDescent="0.25">
      <c r="A2197" s="3"/>
      <c r="B2197" s="3"/>
      <c r="C2197" s="3"/>
      <c r="D2197" s="3"/>
      <c r="E2197" s="3"/>
      <c r="F2197" s="3"/>
      <c r="G2197" s="65"/>
      <c r="H2197" s="3"/>
    </row>
    <row r="2198" spans="1:8" x14ac:dyDescent="0.25">
      <c r="A2198" s="3"/>
      <c r="B2198" s="3"/>
      <c r="C2198" s="3"/>
      <c r="D2198" s="3"/>
      <c r="E2198" s="3"/>
      <c r="F2198" s="3"/>
      <c r="G2198" s="65"/>
      <c r="H2198" s="3"/>
    </row>
    <row r="2199" spans="1:8" x14ac:dyDescent="0.25">
      <c r="A2199" s="3"/>
      <c r="B2199" s="3"/>
      <c r="C2199" s="3"/>
      <c r="D2199" s="3"/>
      <c r="E2199" s="3"/>
      <c r="F2199" s="3"/>
      <c r="G2199" s="65"/>
      <c r="H2199" s="3"/>
    </row>
    <row r="2200" spans="1:8" x14ac:dyDescent="0.25">
      <c r="A2200" s="3"/>
      <c r="B2200" s="3"/>
      <c r="C2200" s="3"/>
      <c r="D2200" s="3"/>
      <c r="E2200" s="3"/>
      <c r="F2200" s="3"/>
      <c r="G2200" s="65"/>
      <c r="H2200" s="3"/>
    </row>
    <row r="2201" spans="1:8" x14ac:dyDescent="0.25">
      <c r="A2201" s="3"/>
      <c r="B2201" s="3"/>
      <c r="C2201" s="3"/>
      <c r="D2201" s="3"/>
      <c r="E2201" s="3"/>
      <c r="F2201" s="3"/>
      <c r="G2201" s="65"/>
      <c r="H2201" s="3"/>
    </row>
    <row r="2202" spans="1:8" x14ac:dyDescent="0.25">
      <c r="A2202" s="3"/>
      <c r="B2202" s="3"/>
      <c r="C2202" s="3"/>
      <c r="D2202" s="3"/>
      <c r="E2202" s="3"/>
      <c r="F2202" s="3"/>
      <c r="G2202" s="65"/>
      <c r="H2202" s="3"/>
    </row>
    <row r="2203" spans="1:8" x14ac:dyDescent="0.25">
      <c r="A2203" s="3"/>
      <c r="B2203" s="3"/>
      <c r="C2203" s="3"/>
      <c r="D2203" s="3"/>
      <c r="E2203" s="3"/>
      <c r="F2203" s="3"/>
      <c r="G2203" s="65"/>
      <c r="H2203" s="3"/>
    </row>
    <row r="2204" spans="1:8" x14ac:dyDescent="0.25">
      <c r="A2204" s="3"/>
      <c r="B2204" s="3"/>
      <c r="C2204" s="3"/>
      <c r="D2204" s="3"/>
      <c r="E2204" s="3"/>
      <c r="F2204" s="3"/>
      <c r="G2204" s="65"/>
      <c r="H2204" s="3"/>
    </row>
    <row r="2205" spans="1:8" x14ac:dyDescent="0.25">
      <c r="A2205" s="3"/>
      <c r="B2205" s="3"/>
      <c r="C2205" s="3"/>
      <c r="D2205" s="3"/>
      <c r="E2205" s="3"/>
      <c r="F2205" s="3"/>
      <c r="G2205" s="65"/>
      <c r="H2205" s="3"/>
    </row>
    <row r="2206" spans="1:8" x14ac:dyDescent="0.25">
      <c r="A2206" s="3"/>
      <c r="B2206" s="3"/>
      <c r="C2206" s="3"/>
      <c r="D2206" s="3"/>
      <c r="E2206" s="3"/>
      <c r="F2206" s="3"/>
      <c r="G2206" s="65"/>
      <c r="H2206" s="3"/>
    </row>
    <row r="2207" spans="1:8" x14ac:dyDescent="0.25">
      <c r="A2207" s="3"/>
      <c r="B2207" s="3"/>
      <c r="C2207" s="3"/>
      <c r="D2207" s="3"/>
      <c r="E2207" s="3"/>
      <c r="F2207" s="3"/>
      <c r="G2207" s="65"/>
      <c r="H2207" s="3"/>
    </row>
    <row r="2208" spans="1:8" x14ac:dyDescent="0.25">
      <c r="A2208" s="3"/>
      <c r="B2208" s="3"/>
      <c r="C2208" s="3"/>
      <c r="D2208" s="3"/>
      <c r="E2208" s="3"/>
      <c r="F2208" s="3"/>
      <c r="G2208" s="65"/>
      <c r="H2208" s="3"/>
    </row>
    <row r="2209" spans="1:8" x14ac:dyDescent="0.25">
      <c r="A2209" s="3"/>
      <c r="B2209" s="3"/>
      <c r="C2209" s="3"/>
      <c r="D2209" s="3"/>
      <c r="E2209" s="3"/>
      <c r="F2209" s="3"/>
      <c r="G2209" s="65"/>
      <c r="H2209" s="3"/>
    </row>
    <row r="2210" spans="1:8" x14ac:dyDescent="0.25">
      <c r="A2210" s="3"/>
      <c r="B2210" s="3"/>
      <c r="C2210" s="3"/>
      <c r="D2210" s="3"/>
      <c r="E2210" s="3"/>
      <c r="F2210" s="3"/>
      <c r="G2210" s="65"/>
      <c r="H2210" s="3"/>
    </row>
    <row r="2211" spans="1:8" x14ac:dyDescent="0.25">
      <c r="A2211" s="3"/>
      <c r="B2211" s="3"/>
      <c r="C2211" s="3"/>
      <c r="D2211" s="3"/>
      <c r="E2211" s="3"/>
      <c r="F2211" s="3"/>
      <c r="G2211" s="65"/>
      <c r="H2211" s="3"/>
    </row>
    <row r="2212" spans="1:8" x14ac:dyDescent="0.25">
      <c r="A2212" s="3"/>
      <c r="B2212" s="3"/>
      <c r="C2212" s="3"/>
      <c r="D2212" s="3"/>
      <c r="E2212" s="3"/>
      <c r="F2212" s="3"/>
      <c r="G2212" s="65"/>
      <c r="H2212" s="3"/>
    </row>
    <row r="2213" spans="1:8" x14ac:dyDescent="0.25">
      <c r="A2213" s="3"/>
      <c r="B2213" s="3"/>
      <c r="C2213" s="3"/>
      <c r="D2213" s="3"/>
      <c r="E2213" s="3"/>
      <c r="F2213" s="3"/>
      <c r="G2213" s="65"/>
      <c r="H2213" s="3"/>
    </row>
    <row r="2214" spans="1:8" x14ac:dyDescent="0.25">
      <c r="A2214" s="3"/>
      <c r="B2214" s="3"/>
      <c r="C2214" s="3"/>
      <c r="D2214" s="3"/>
      <c r="E2214" s="3"/>
      <c r="F2214" s="3"/>
      <c r="G2214" s="65"/>
      <c r="H2214" s="3"/>
    </row>
    <row r="2215" spans="1:8" x14ac:dyDescent="0.25">
      <c r="A2215" s="3"/>
      <c r="B2215" s="3"/>
      <c r="C2215" s="3"/>
      <c r="D2215" s="3"/>
      <c r="E2215" s="3"/>
      <c r="F2215" s="3"/>
      <c r="G2215" s="65"/>
      <c r="H2215" s="3"/>
    </row>
    <row r="2216" spans="1:8" x14ac:dyDescent="0.25">
      <c r="A2216" s="3"/>
      <c r="B2216" s="3"/>
      <c r="C2216" s="3"/>
      <c r="D2216" s="3"/>
      <c r="E2216" s="3"/>
      <c r="F2216" s="3"/>
      <c r="G2216" s="65"/>
      <c r="H2216" s="3"/>
    </row>
    <row r="2217" spans="1:8" x14ac:dyDescent="0.25">
      <c r="A2217" s="3"/>
      <c r="B2217" s="3"/>
      <c r="C2217" s="3"/>
      <c r="D2217" s="3"/>
      <c r="E2217" s="3"/>
      <c r="F2217" s="3"/>
      <c r="G2217" s="65"/>
      <c r="H2217" s="3"/>
    </row>
    <row r="2218" spans="1:8" x14ac:dyDescent="0.25">
      <c r="A2218" s="3"/>
      <c r="B2218" s="3"/>
      <c r="C2218" s="3"/>
      <c r="D2218" s="3"/>
      <c r="E2218" s="3"/>
      <c r="F2218" s="3"/>
      <c r="G2218" s="65"/>
      <c r="H2218" s="3"/>
    </row>
    <row r="2219" spans="1:8" x14ac:dyDescent="0.25">
      <c r="A2219" s="3"/>
      <c r="B2219" s="3"/>
      <c r="C2219" s="3"/>
      <c r="D2219" s="3"/>
      <c r="E2219" s="3"/>
      <c r="F2219" s="3"/>
      <c r="G2219" s="65"/>
      <c r="H2219" s="3"/>
    </row>
    <row r="2220" spans="1:8" x14ac:dyDescent="0.25">
      <c r="A2220" s="3"/>
      <c r="B2220" s="3"/>
      <c r="C2220" s="3"/>
      <c r="D2220" s="3"/>
      <c r="E2220" s="3"/>
      <c r="F2220" s="3"/>
      <c r="G2220" s="65"/>
      <c r="H2220" s="3"/>
    </row>
    <row r="2221" spans="1:8" x14ac:dyDescent="0.25">
      <c r="A2221" s="3"/>
      <c r="B2221" s="3"/>
      <c r="C2221" s="3"/>
      <c r="D2221" s="3"/>
      <c r="E2221" s="3"/>
      <c r="F2221" s="3"/>
      <c r="G2221" s="65"/>
      <c r="H2221" s="3"/>
    </row>
    <row r="2222" spans="1:8" x14ac:dyDescent="0.25">
      <c r="A2222" s="3"/>
      <c r="B2222" s="3"/>
      <c r="C2222" s="3"/>
      <c r="D2222" s="3"/>
      <c r="E2222" s="3"/>
      <c r="F2222" s="3"/>
      <c r="G2222" s="65"/>
      <c r="H2222" s="3"/>
    </row>
    <row r="2223" spans="1:8" x14ac:dyDescent="0.25">
      <c r="A2223" s="3"/>
      <c r="B2223" s="3"/>
      <c r="C2223" s="3"/>
      <c r="D2223" s="3"/>
      <c r="E2223" s="3"/>
      <c r="F2223" s="3"/>
      <c r="G2223" s="65"/>
      <c r="H2223" s="3"/>
    </row>
    <row r="2224" spans="1:8" x14ac:dyDescent="0.25">
      <c r="A2224" s="3"/>
      <c r="B2224" s="3"/>
      <c r="C2224" s="3"/>
      <c r="D2224" s="3"/>
      <c r="E2224" s="3"/>
      <c r="F2224" s="3"/>
      <c r="G2224" s="65"/>
      <c r="H2224" s="3"/>
    </row>
    <row r="2225" spans="1:8" x14ac:dyDescent="0.25">
      <c r="A2225" s="3"/>
      <c r="B2225" s="3"/>
      <c r="C2225" s="3"/>
      <c r="D2225" s="3"/>
      <c r="E2225" s="3"/>
      <c r="F2225" s="3"/>
      <c r="G2225" s="65"/>
      <c r="H2225" s="3"/>
    </row>
    <row r="2226" spans="1:8" x14ac:dyDescent="0.25">
      <c r="A2226" s="3"/>
      <c r="B2226" s="3"/>
      <c r="C2226" s="3"/>
      <c r="D2226" s="3"/>
      <c r="E2226" s="3"/>
      <c r="F2226" s="3"/>
      <c r="G2226" s="65"/>
      <c r="H2226" s="3"/>
    </row>
    <row r="2227" spans="1:8" x14ac:dyDescent="0.25">
      <c r="A2227" s="3"/>
      <c r="B2227" s="3"/>
      <c r="C2227" s="3"/>
      <c r="D2227" s="3"/>
      <c r="E2227" s="3"/>
      <c r="F2227" s="3"/>
      <c r="G2227" s="65"/>
      <c r="H2227" s="3"/>
    </row>
    <row r="2228" spans="1:8" x14ac:dyDescent="0.25">
      <c r="A2228" s="3"/>
      <c r="B2228" s="3"/>
      <c r="C2228" s="3"/>
      <c r="D2228" s="3"/>
      <c r="E2228" s="3"/>
      <c r="F2228" s="3"/>
      <c r="G2228" s="65"/>
      <c r="H2228" s="3"/>
    </row>
    <row r="2229" spans="1:8" x14ac:dyDescent="0.25">
      <c r="A2229" s="3"/>
      <c r="B2229" s="3"/>
      <c r="C2229" s="3"/>
      <c r="D2229" s="3"/>
      <c r="E2229" s="3"/>
      <c r="F2229" s="3"/>
      <c r="G2229" s="65"/>
      <c r="H2229" s="3"/>
    </row>
    <row r="2230" spans="1:8" x14ac:dyDescent="0.25">
      <c r="A2230" s="3"/>
      <c r="B2230" s="3"/>
      <c r="C2230" s="3"/>
      <c r="D2230" s="3"/>
      <c r="E2230" s="3"/>
      <c r="F2230" s="3"/>
      <c r="G2230" s="65"/>
      <c r="H2230" s="3"/>
    </row>
    <row r="2231" spans="1:8" x14ac:dyDescent="0.25">
      <c r="A2231" s="3"/>
      <c r="B2231" s="3"/>
      <c r="C2231" s="3"/>
      <c r="D2231" s="3"/>
      <c r="E2231" s="3"/>
      <c r="F2231" s="3"/>
      <c r="G2231" s="65"/>
      <c r="H2231" s="3"/>
    </row>
    <row r="2232" spans="1:8" x14ac:dyDescent="0.25">
      <c r="A2232" s="3"/>
      <c r="B2232" s="3"/>
      <c r="C2232" s="3"/>
      <c r="D2232" s="3"/>
      <c r="E2232" s="3"/>
      <c r="F2232" s="3"/>
      <c r="G2232" s="65"/>
      <c r="H2232" s="3"/>
    </row>
    <row r="2233" spans="1:8" x14ac:dyDescent="0.25">
      <c r="A2233" s="3"/>
      <c r="B2233" s="3"/>
      <c r="C2233" s="3"/>
      <c r="D2233" s="3"/>
      <c r="E2233" s="3"/>
      <c r="F2233" s="3"/>
      <c r="G2233" s="65"/>
      <c r="H2233" s="3"/>
    </row>
    <row r="2234" spans="1:8" x14ac:dyDescent="0.25">
      <c r="A2234" s="3"/>
      <c r="B2234" s="3"/>
      <c r="C2234" s="3"/>
      <c r="D2234" s="3"/>
      <c r="E2234" s="3"/>
      <c r="F2234" s="3"/>
      <c r="G2234" s="65"/>
      <c r="H2234" s="3"/>
    </row>
    <row r="2235" spans="1:8" x14ac:dyDescent="0.25">
      <c r="A2235" s="3"/>
      <c r="B2235" s="3"/>
      <c r="C2235" s="3"/>
      <c r="D2235" s="3"/>
      <c r="E2235" s="3"/>
      <c r="F2235" s="3"/>
      <c r="G2235" s="65"/>
      <c r="H2235" s="3"/>
    </row>
    <row r="2236" spans="1:8" x14ac:dyDescent="0.25">
      <c r="A2236" s="3"/>
      <c r="B2236" s="3"/>
      <c r="C2236" s="3"/>
      <c r="D2236" s="3"/>
      <c r="E2236" s="3"/>
      <c r="F2236" s="3"/>
      <c r="G2236" s="65"/>
      <c r="H2236" s="3"/>
    </row>
    <row r="2237" spans="1:8" x14ac:dyDescent="0.25">
      <c r="A2237" s="3"/>
      <c r="B2237" s="3"/>
      <c r="C2237" s="3"/>
      <c r="D2237" s="3"/>
      <c r="E2237" s="3"/>
      <c r="F2237" s="3"/>
      <c r="G2237" s="65"/>
      <c r="H2237" s="3"/>
    </row>
    <row r="2238" spans="1:8" x14ac:dyDescent="0.25">
      <c r="A2238" s="3"/>
      <c r="B2238" s="3"/>
      <c r="C2238" s="3"/>
      <c r="D2238" s="3"/>
      <c r="E2238" s="3"/>
      <c r="F2238" s="3"/>
      <c r="G2238" s="65"/>
      <c r="H2238" s="3"/>
    </row>
    <row r="2239" spans="1:8" x14ac:dyDescent="0.25">
      <c r="A2239" s="3"/>
      <c r="B2239" s="3"/>
      <c r="C2239" s="3"/>
      <c r="D2239" s="3"/>
      <c r="E2239" s="3"/>
      <c r="F2239" s="3"/>
      <c r="G2239" s="65"/>
      <c r="H2239" s="3"/>
    </row>
    <row r="2240" spans="1:8" x14ac:dyDescent="0.25">
      <c r="A2240" s="3"/>
      <c r="B2240" s="3"/>
      <c r="C2240" s="3"/>
      <c r="D2240" s="3"/>
      <c r="E2240" s="3"/>
      <c r="F2240" s="3"/>
      <c r="G2240" s="65"/>
      <c r="H2240" s="3"/>
    </row>
    <row r="2241" spans="1:8" x14ac:dyDescent="0.25">
      <c r="A2241" s="3"/>
      <c r="B2241" s="3"/>
      <c r="C2241" s="3"/>
      <c r="D2241" s="3"/>
      <c r="E2241" s="3"/>
      <c r="F2241" s="3"/>
      <c r="G2241" s="65"/>
      <c r="H2241" s="3"/>
    </row>
    <row r="2242" spans="1:8" x14ac:dyDescent="0.25">
      <c r="A2242" s="3"/>
      <c r="B2242" s="3"/>
      <c r="C2242" s="3"/>
      <c r="D2242" s="3"/>
      <c r="E2242" s="3"/>
      <c r="F2242" s="3"/>
      <c r="G2242" s="65"/>
      <c r="H2242" s="3"/>
    </row>
    <row r="2243" spans="1:8" x14ac:dyDescent="0.25">
      <c r="A2243" s="3"/>
      <c r="B2243" s="3"/>
      <c r="C2243" s="3"/>
      <c r="D2243" s="3"/>
      <c r="E2243" s="3"/>
      <c r="F2243" s="3"/>
      <c r="G2243" s="65"/>
      <c r="H2243" s="3"/>
    </row>
    <row r="2244" spans="1:8" x14ac:dyDescent="0.25">
      <c r="A2244" s="3"/>
      <c r="B2244" s="3"/>
      <c r="C2244" s="3"/>
      <c r="D2244" s="3"/>
      <c r="E2244" s="3"/>
      <c r="F2244" s="3"/>
      <c r="G2244" s="65"/>
      <c r="H2244" s="3"/>
    </row>
    <row r="2245" spans="1:8" x14ac:dyDescent="0.25">
      <c r="A2245" s="3"/>
      <c r="B2245" s="3"/>
      <c r="C2245" s="3"/>
      <c r="D2245" s="3"/>
      <c r="E2245" s="3"/>
      <c r="F2245" s="3"/>
      <c r="G2245" s="65"/>
      <c r="H2245" s="3"/>
    </row>
    <row r="2246" spans="1:8" x14ac:dyDescent="0.25">
      <c r="A2246" s="3"/>
      <c r="B2246" s="3"/>
      <c r="C2246" s="3"/>
      <c r="D2246" s="3"/>
      <c r="E2246" s="3"/>
      <c r="F2246" s="3"/>
      <c r="G2246" s="65"/>
      <c r="H2246" s="3"/>
    </row>
    <row r="2247" spans="1:8" x14ac:dyDescent="0.25">
      <c r="A2247" s="3"/>
      <c r="B2247" s="3"/>
      <c r="C2247" s="3"/>
      <c r="D2247" s="3"/>
      <c r="E2247" s="3"/>
      <c r="F2247" s="3"/>
      <c r="G2247" s="65"/>
      <c r="H2247" s="3"/>
    </row>
    <row r="2248" spans="1:8" x14ac:dyDescent="0.25">
      <c r="A2248" s="3"/>
      <c r="B2248" s="3"/>
      <c r="C2248" s="3"/>
      <c r="D2248" s="3"/>
      <c r="E2248" s="3"/>
      <c r="F2248" s="3"/>
      <c r="G2248" s="65"/>
      <c r="H2248" s="3"/>
    </row>
    <row r="2249" spans="1:8" x14ac:dyDescent="0.25">
      <c r="A2249" s="3"/>
      <c r="B2249" s="3"/>
      <c r="C2249" s="3"/>
      <c r="D2249" s="3"/>
      <c r="E2249" s="3"/>
      <c r="F2249" s="3"/>
      <c r="G2249" s="65"/>
      <c r="H2249" s="3"/>
    </row>
    <row r="2250" spans="1:8" x14ac:dyDescent="0.25">
      <c r="A2250" s="3"/>
      <c r="B2250" s="3"/>
      <c r="C2250" s="3"/>
      <c r="D2250" s="3"/>
      <c r="E2250" s="3"/>
      <c r="F2250" s="3"/>
      <c r="G2250" s="65"/>
      <c r="H2250" s="3"/>
    </row>
    <row r="2251" spans="1:8" x14ac:dyDescent="0.25">
      <c r="A2251" s="3"/>
      <c r="B2251" s="3"/>
      <c r="C2251" s="3"/>
      <c r="D2251" s="3"/>
      <c r="E2251" s="3"/>
      <c r="F2251" s="3"/>
      <c r="G2251" s="65"/>
      <c r="H2251" s="3"/>
    </row>
    <row r="2252" spans="1:8" x14ac:dyDescent="0.25">
      <c r="A2252" s="3"/>
      <c r="B2252" s="3"/>
      <c r="C2252" s="3"/>
      <c r="D2252" s="3"/>
      <c r="E2252" s="3"/>
      <c r="F2252" s="3"/>
      <c r="G2252" s="65"/>
      <c r="H2252" s="3"/>
    </row>
    <row r="2253" spans="1:8" x14ac:dyDescent="0.25">
      <c r="A2253" s="3"/>
      <c r="B2253" s="3"/>
      <c r="C2253" s="3"/>
      <c r="D2253" s="3"/>
      <c r="E2253" s="3"/>
      <c r="F2253" s="3"/>
      <c r="G2253" s="65"/>
      <c r="H2253" s="3"/>
    </row>
    <row r="2254" spans="1:8" x14ac:dyDescent="0.25">
      <c r="A2254" s="3"/>
      <c r="B2254" s="3"/>
      <c r="C2254" s="3"/>
      <c r="D2254" s="3"/>
      <c r="E2254" s="3"/>
      <c r="F2254" s="3"/>
      <c r="G2254" s="65"/>
      <c r="H2254" s="3"/>
    </row>
    <row r="2255" spans="1:8" x14ac:dyDescent="0.25">
      <c r="A2255" s="3"/>
      <c r="B2255" s="3"/>
      <c r="C2255" s="3"/>
      <c r="D2255" s="3"/>
      <c r="E2255" s="3"/>
      <c r="F2255" s="3"/>
      <c r="G2255" s="65"/>
      <c r="H2255" s="3"/>
    </row>
    <row r="2256" spans="1:8" x14ac:dyDescent="0.25">
      <c r="A2256" s="3"/>
      <c r="B2256" s="3"/>
      <c r="C2256" s="3"/>
      <c r="D2256" s="3"/>
      <c r="E2256" s="3"/>
      <c r="F2256" s="3"/>
      <c r="G2256" s="65"/>
      <c r="H2256" s="3"/>
    </row>
    <row r="2257" spans="1:8" x14ac:dyDescent="0.25">
      <c r="A2257" s="3"/>
      <c r="B2257" s="3"/>
      <c r="C2257" s="3"/>
      <c r="D2257" s="3"/>
      <c r="E2257" s="3"/>
      <c r="F2257" s="3"/>
      <c r="G2257" s="65"/>
      <c r="H2257" s="3"/>
    </row>
    <row r="2258" spans="1:8" x14ac:dyDescent="0.25">
      <c r="A2258" s="3"/>
      <c r="B2258" s="3"/>
      <c r="C2258" s="3"/>
      <c r="D2258" s="3"/>
      <c r="E2258" s="3"/>
      <c r="F2258" s="3"/>
      <c r="G2258" s="65"/>
      <c r="H2258" s="3"/>
    </row>
    <row r="2259" spans="1:8" x14ac:dyDescent="0.25">
      <c r="A2259" s="3"/>
      <c r="B2259" s="3"/>
      <c r="C2259" s="3"/>
      <c r="D2259" s="3"/>
      <c r="E2259" s="3"/>
      <c r="F2259" s="3"/>
      <c r="G2259" s="65"/>
      <c r="H2259" s="3"/>
    </row>
    <row r="2260" spans="1:8" x14ac:dyDescent="0.25">
      <c r="A2260" s="3"/>
      <c r="B2260" s="3"/>
      <c r="C2260" s="3"/>
      <c r="D2260" s="3"/>
      <c r="E2260" s="3"/>
      <c r="F2260" s="3"/>
      <c r="G2260" s="65"/>
      <c r="H2260" s="3"/>
    </row>
    <row r="2261" spans="1:8" x14ac:dyDescent="0.25">
      <c r="A2261" s="3"/>
      <c r="B2261" s="3"/>
      <c r="C2261" s="3"/>
      <c r="D2261" s="3"/>
      <c r="E2261" s="3"/>
      <c r="F2261" s="3"/>
      <c r="G2261" s="65"/>
      <c r="H2261" s="3"/>
    </row>
    <row r="2262" spans="1:8" x14ac:dyDescent="0.25">
      <c r="A2262" s="3"/>
      <c r="B2262" s="3"/>
      <c r="C2262" s="3"/>
      <c r="D2262" s="3"/>
      <c r="E2262" s="3"/>
      <c r="F2262" s="3"/>
      <c r="G2262" s="65"/>
      <c r="H2262" s="3"/>
    </row>
    <row r="2263" spans="1:8" x14ac:dyDescent="0.25">
      <c r="A2263" s="3"/>
      <c r="B2263" s="3"/>
      <c r="C2263" s="3"/>
      <c r="D2263" s="3"/>
      <c r="E2263" s="3"/>
      <c r="F2263" s="3"/>
      <c r="G2263" s="65"/>
      <c r="H2263" s="3"/>
    </row>
    <row r="2264" spans="1:8" x14ac:dyDescent="0.25">
      <c r="A2264" s="3"/>
      <c r="B2264" s="3"/>
      <c r="C2264" s="3"/>
      <c r="D2264" s="3"/>
      <c r="E2264" s="3"/>
      <c r="F2264" s="3"/>
      <c r="G2264" s="65"/>
      <c r="H2264" s="3"/>
    </row>
    <row r="2265" spans="1:8" x14ac:dyDescent="0.25">
      <c r="A2265" s="3"/>
      <c r="B2265" s="3"/>
      <c r="C2265" s="3"/>
      <c r="D2265" s="3"/>
      <c r="E2265" s="3"/>
      <c r="F2265" s="3"/>
      <c r="G2265" s="65"/>
      <c r="H2265" s="3"/>
    </row>
    <row r="2266" spans="1:8" x14ac:dyDescent="0.25">
      <c r="A2266" s="3"/>
      <c r="B2266" s="3"/>
      <c r="C2266" s="3"/>
      <c r="D2266" s="3"/>
      <c r="E2266" s="3"/>
      <c r="F2266" s="3"/>
      <c r="G2266" s="65"/>
      <c r="H2266" s="3"/>
    </row>
    <row r="2267" spans="1:8" x14ac:dyDescent="0.25">
      <c r="A2267" s="3"/>
      <c r="B2267" s="3"/>
      <c r="C2267" s="3"/>
      <c r="D2267" s="3"/>
      <c r="E2267" s="3"/>
      <c r="F2267" s="3"/>
      <c r="G2267" s="65"/>
      <c r="H2267" s="3"/>
    </row>
    <row r="2268" spans="1:8" x14ac:dyDescent="0.25">
      <c r="A2268" s="3"/>
      <c r="B2268" s="3"/>
      <c r="C2268" s="3"/>
      <c r="D2268" s="3"/>
      <c r="E2268" s="3"/>
      <c r="F2268" s="3"/>
      <c r="G2268" s="65"/>
      <c r="H2268" s="3"/>
    </row>
    <row r="2269" spans="1:8" x14ac:dyDescent="0.25">
      <c r="A2269" s="3"/>
      <c r="B2269" s="3"/>
      <c r="C2269" s="3"/>
      <c r="D2269" s="3"/>
      <c r="E2269" s="3"/>
      <c r="F2269" s="3"/>
      <c r="G2269" s="65"/>
      <c r="H2269" s="3"/>
    </row>
    <row r="2270" spans="1:8" x14ac:dyDescent="0.25">
      <c r="A2270" s="3"/>
      <c r="B2270" s="3"/>
      <c r="C2270" s="3"/>
      <c r="D2270" s="3"/>
      <c r="E2270" s="3"/>
      <c r="F2270" s="3"/>
      <c r="G2270" s="65"/>
      <c r="H2270" s="3"/>
    </row>
    <row r="2271" spans="1:8" x14ac:dyDescent="0.25">
      <c r="A2271" s="3"/>
      <c r="B2271" s="3"/>
      <c r="C2271" s="3"/>
      <c r="D2271" s="3"/>
      <c r="E2271" s="3"/>
      <c r="F2271" s="3"/>
      <c r="G2271" s="65"/>
      <c r="H2271" s="3"/>
    </row>
    <row r="2272" spans="1:8" x14ac:dyDescent="0.25">
      <c r="A2272" s="3"/>
      <c r="B2272" s="3"/>
      <c r="C2272" s="3"/>
      <c r="D2272" s="3"/>
      <c r="E2272" s="3"/>
      <c r="F2272" s="3"/>
      <c r="G2272" s="65"/>
      <c r="H2272" s="3"/>
    </row>
    <row r="2273" spans="1:8" x14ac:dyDescent="0.25">
      <c r="A2273" s="3"/>
      <c r="B2273" s="3"/>
      <c r="C2273" s="3"/>
      <c r="D2273" s="3"/>
      <c r="E2273" s="3"/>
      <c r="F2273" s="3"/>
      <c r="G2273" s="65"/>
      <c r="H2273" s="3"/>
    </row>
    <row r="2274" spans="1:8" x14ac:dyDescent="0.25">
      <c r="A2274" s="3"/>
      <c r="B2274" s="3"/>
      <c r="C2274" s="3"/>
      <c r="D2274" s="3"/>
      <c r="E2274" s="3"/>
      <c r="F2274" s="3"/>
      <c r="G2274" s="65"/>
      <c r="H2274" s="3"/>
    </row>
    <row r="2275" spans="1:8" x14ac:dyDescent="0.25">
      <c r="A2275" s="3"/>
      <c r="B2275" s="3"/>
      <c r="C2275" s="3"/>
      <c r="D2275" s="3"/>
      <c r="E2275" s="3"/>
      <c r="F2275" s="3"/>
      <c r="G2275" s="65"/>
      <c r="H2275" s="3"/>
    </row>
    <row r="2276" spans="1:8" x14ac:dyDescent="0.25">
      <c r="A2276" s="3"/>
      <c r="B2276" s="3"/>
      <c r="C2276" s="3"/>
      <c r="D2276" s="3"/>
      <c r="E2276" s="3"/>
      <c r="F2276" s="3"/>
      <c r="G2276" s="65"/>
      <c r="H2276" s="3"/>
    </row>
    <row r="2277" spans="1:8" x14ac:dyDescent="0.25">
      <c r="A2277" s="3"/>
      <c r="B2277" s="3"/>
      <c r="C2277" s="3"/>
      <c r="D2277" s="3"/>
      <c r="E2277" s="3"/>
      <c r="F2277" s="3"/>
      <c r="G2277" s="65"/>
      <c r="H2277" s="3"/>
    </row>
    <row r="2278" spans="1:8" x14ac:dyDescent="0.25">
      <c r="A2278" s="3"/>
      <c r="B2278" s="3"/>
      <c r="C2278" s="3"/>
      <c r="D2278" s="3"/>
      <c r="E2278" s="3"/>
      <c r="F2278" s="3"/>
      <c r="G2278" s="65"/>
      <c r="H2278" s="3"/>
    </row>
    <row r="2279" spans="1:8" x14ac:dyDescent="0.25">
      <c r="A2279" s="3"/>
      <c r="B2279" s="3"/>
      <c r="C2279" s="3"/>
      <c r="D2279" s="3"/>
      <c r="E2279" s="3"/>
      <c r="F2279" s="3"/>
      <c r="G2279" s="65"/>
      <c r="H2279" s="3"/>
    </row>
    <row r="2280" spans="1:8" x14ac:dyDescent="0.25">
      <c r="A2280" s="3"/>
      <c r="B2280" s="3"/>
      <c r="C2280" s="3"/>
      <c r="D2280" s="3"/>
      <c r="E2280" s="3"/>
      <c r="F2280" s="3"/>
      <c r="G2280" s="65"/>
      <c r="H2280" s="3"/>
    </row>
    <row r="2281" spans="1:8" x14ac:dyDescent="0.25">
      <c r="A2281" s="3"/>
      <c r="B2281" s="3"/>
      <c r="C2281" s="3"/>
      <c r="D2281" s="3"/>
      <c r="E2281" s="3"/>
      <c r="F2281" s="3"/>
      <c r="G2281" s="65"/>
      <c r="H2281" s="3"/>
    </row>
    <row r="2282" spans="1:8" x14ac:dyDescent="0.25">
      <c r="A2282" s="3"/>
      <c r="B2282" s="3"/>
      <c r="C2282" s="3"/>
      <c r="D2282" s="3"/>
      <c r="E2282" s="3"/>
      <c r="F2282" s="3"/>
      <c r="G2282" s="65"/>
      <c r="H2282" s="3"/>
    </row>
    <row r="2283" spans="1:8" x14ac:dyDescent="0.25">
      <c r="A2283" s="3"/>
      <c r="B2283" s="3"/>
      <c r="C2283" s="3"/>
      <c r="D2283" s="3"/>
      <c r="E2283" s="3"/>
      <c r="F2283" s="3"/>
      <c r="G2283" s="65"/>
      <c r="H2283" s="3"/>
    </row>
    <row r="2284" spans="1:8" x14ac:dyDescent="0.25">
      <c r="A2284" s="3"/>
      <c r="B2284" s="3"/>
      <c r="C2284" s="3"/>
      <c r="D2284" s="3"/>
      <c r="E2284" s="3"/>
      <c r="F2284" s="3"/>
      <c r="G2284" s="65"/>
      <c r="H2284" s="3"/>
    </row>
    <row r="2285" spans="1:8" x14ac:dyDescent="0.25">
      <c r="A2285" s="3"/>
      <c r="B2285" s="3"/>
      <c r="C2285" s="3"/>
      <c r="D2285" s="3"/>
      <c r="E2285" s="3"/>
      <c r="F2285" s="3"/>
      <c r="G2285" s="65"/>
      <c r="H2285" s="3"/>
    </row>
    <row r="2286" spans="1:8" x14ac:dyDescent="0.25">
      <c r="A2286" s="3"/>
      <c r="B2286" s="3"/>
      <c r="C2286" s="3"/>
      <c r="D2286" s="3"/>
      <c r="E2286" s="3"/>
      <c r="F2286" s="3"/>
      <c r="G2286" s="65"/>
      <c r="H2286" s="3"/>
    </row>
    <row r="2287" spans="1:8" x14ac:dyDescent="0.25">
      <c r="A2287" s="3"/>
      <c r="B2287" s="3"/>
      <c r="C2287" s="3"/>
      <c r="D2287" s="3"/>
      <c r="E2287" s="3"/>
      <c r="F2287" s="3"/>
      <c r="G2287" s="65"/>
      <c r="H2287" s="3"/>
    </row>
    <row r="2288" spans="1:8" x14ac:dyDescent="0.25">
      <c r="A2288" s="3"/>
      <c r="B2288" s="3"/>
      <c r="C2288" s="3"/>
      <c r="D2288" s="3"/>
      <c r="E2288" s="3"/>
      <c r="F2288" s="3"/>
      <c r="G2288" s="65"/>
      <c r="H2288" s="3"/>
    </row>
    <row r="2289" spans="1:8" x14ac:dyDescent="0.25">
      <c r="A2289" s="3"/>
      <c r="B2289" s="3"/>
      <c r="C2289" s="3"/>
      <c r="D2289" s="3"/>
      <c r="E2289" s="3"/>
      <c r="F2289" s="3"/>
      <c r="G2289" s="65"/>
      <c r="H2289" s="3"/>
    </row>
    <row r="2290" spans="1:8" x14ac:dyDescent="0.25">
      <c r="A2290" s="3"/>
      <c r="B2290" s="3"/>
      <c r="C2290" s="3"/>
      <c r="D2290" s="3"/>
      <c r="E2290" s="3"/>
      <c r="F2290" s="3"/>
      <c r="G2290" s="65"/>
      <c r="H2290" s="3"/>
    </row>
    <row r="2291" spans="1:8" x14ac:dyDescent="0.25">
      <c r="A2291" s="3"/>
      <c r="B2291" s="3"/>
      <c r="C2291" s="3"/>
      <c r="D2291" s="3"/>
      <c r="E2291" s="3"/>
      <c r="F2291" s="3"/>
      <c r="G2291" s="65"/>
      <c r="H2291" s="3"/>
    </row>
    <row r="2292" spans="1:8" x14ac:dyDescent="0.25">
      <c r="A2292" s="3"/>
      <c r="B2292" s="3"/>
      <c r="C2292" s="3"/>
      <c r="D2292" s="3"/>
      <c r="E2292" s="3"/>
      <c r="F2292" s="3"/>
      <c r="G2292" s="65"/>
      <c r="H2292" s="3"/>
    </row>
    <row r="2293" spans="1:8" x14ac:dyDescent="0.25">
      <c r="A2293" s="3"/>
      <c r="B2293" s="3"/>
      <c r="C2293" s="3"/>
      <c r="D2293" s="3"/>
      <c r="E2293" s="3"/>
      <c r="F2293" s="3"/>
      <c r="G2293" s="65"/>
      <c r="H2293" s="3"/>
    </row>
    <row r="2294" spans="1:8" x14ac:dyDescent="0.25">
      <c r="A2294" s="3"/>
      <c r="B2294" s="3"/>
      <c r="C2294" s="3"/>
      <c r="D2294" s="3"/>
      <c r="E2294" s="3"/>
      <c r="F2294" s="3"/>
      <c r="G2294" s="65"/>
      <c r="H2294" s="3"/>
    </row>
    <row r="2295" spans="1:8" x14ac:dyDescent="0.25">
      <c r="A2295" s="3"/>
      <c r="B2295" s="3"/>
      <c r="C2295" s="3"/>
      <c r="D2295" s="3"/>
      <c r="E2295" s="3"/>
      <c r="F2295" s="3"/>
      <c r="G2295" s="65"/>
      <c r="H2295" s="3"/>
    </row>
    <row r="2296" spans="1:8" x14ac:dyDescent="0.25">
      <c r="A2296" s="3"/>
      <c r="B2296" s="3"/>
      <c r="C2296" s="3"/>
      <c r="D2296" s="3"/>
      <c r="E2296" s="3"/>
      <c r="F2296" s="3"/>
      <c r="G2296" s="65"/>
      <c r="H2296" s="3"/>
    </row>
    <row r="2297" spans="1:8" x14ac:dyDescent="0.25">
      <c r="A2297" s="3"/>
      <c r="B2297" s="3"/>
      <c r="C2297" s="3"/>
      <c r="D2297" s="3"/>
      <c r="E2297" s="3"/>
      <c r="F2297" s="3"/>
      <c r="G2297" s="65"/>
      <c r="H2297" s="3"/>
    </row>
    <row r="2298" spans="1:8" x14ac:dyDescent="0.25">
      <c r="A2298" s="3"/>
      <c r="B2298" s="3"/>
      <c r="C2298" s="3"/>
      <c r="D2298" s="3"/>
      <c r="E2298" s="3"/>
      <c r="F2298" s="3"/>
      <c r="G2298" s="65"/>
      <c r="H2298" s="3"/>
    </row>
    <row r="2299" spans="1:8" x14ac:dyDescent="0.25">
      <c r="A2299" s="3"/>
      <c r="B2299" s="3"/>
      <c r="C2299" s="3"/>
      <c r="D2299" s="3"/>
      <c r="E2299" s="3"/>
      <c r="F2299" s="3"/>
      <c r="G2299" s="65"/>
      <c r="H2299" s="3"/>
    </row>
    <row r="2300" spans="1:8" x14ac:dyDescent="0.25">
      <c r="A2300" s="3"/>
      <c r="B2300" s="3"/>
      <c r="C2300" s="3"/>
      <c r="D2300" s="3"/>
      <c r="E2300" s="3"/>
      <c r="F2300" s="3"/>
      <c r="G2300" s="65"/>
      <c r="H2300" s="3"/>
    </row>
    <row r="2301" spans="1:8" x14ac:dyDescent="0.25">
      <c r="A2301" s="3"/>
      <c r="B2301" s="3"/>
      <c r="C2301" s="3"/>
      <c r="D2301" s="3"/>
      <c r="E2301" s="3"/>
      <c r="F2301" s="3"/>
      <c r="G2301" s="65"/>
      <c r="H2301" s="3"/>
    </row>
    <row r="2302" spans="1:8" x14ac:dyDescent="0.25">
      <c r="A2302" s="3"/>
      <c r="B2302" s="3"/>
      <c r="C2302" s="3"/>
      <c r="D2302" s="3"/>
      <c r="E2302" s="3"/>
      <c r="F2302" s="3"/>
      <c r="G2302" s="65"/>
      <c r="H2302" s="3"/>
    </row>
    <row r="2303" spans="1:8" x14ac:dyDescent="0.25">
      <c r="A2303" s="3"/>
      <c r="B2303" s="3"/>
      <c r="C2303" s="3"/>
      <c r="D2303" s="3"/>
      <c r="E2303" s="3"/>
      <c r="F2303" s="3"/>
      <c r="G2303" s="65"/>
      <c r="H2303" s="3"/>
    </row>
    <row r="2304" spans="1:8" x14ac:dyDescent="0.25">
      <c r="A2304" s="3"/>
      <c r="B2304" s="3"/>
      <c r="C2304" s="3"/>
      <c r="D2304" s="3"/>
      <c r="E2304" s="3"/>
      <c r="F2304" s="3"/>
      <c r="G2304" s="65"/>
      <c r="H2304" s="3"/>
    </row>
    <row r="2305" spans="1:8" x14ac:dyDescent="0.25">
      <c r="A2305" s="3"/>
      <c r="B2305" s="3"/>
      <c r="C2305" s="3"/>
      <c r="D2305" s="3"/>
      <c r="E2305" s="3"/>
      <c r="F2305" s="3"/>
      <c r="G2305" s="65"/>
      <c r="H2305" s="3"/>
    </row>
    <row r="2306" spans="1:8" x14ac:dyDescent="0.25">
      <c r="A2306" s="3"/>
      <c r="B2306" s="3"/>
      <c r="C2306" s="3"/>
      <c r="D2306" s="3"/>
      <c r="E2306" s="3"/>
      <c r="F2306" s="3"/>
      <c r="G2306" s="65"/>
      <c r="H2306" s="3"/>
    </row>
    <row r="2307" spans="1:8" x14ac:dyDescent="0.25">
      <c r="A2307" s="3"/>
      <c r="B2307" s="3"/>
      <c r="C2307" s="3"/>
      <c r="D2307" s="3"/>
      <c r="E2307" s="3"/>
      <c r="F2307" s="3"/>
      <c r="G2307" s="65"/>
      <c r="H2307" s="3"/>
    </row>
    <row r="2308" spans="1:8" x14ac:dyDescent="0.25">
      <c r="A2308" s="3"/>
      <c r="B2308" s="3"/>
      <c r="C2308" s="3"/>
      <c r="D2308" s="3"/>
      <c r="E2308" s="3"/>
      <c r="F2308" s="3"/>
      <c r="G2308" s="65"/>
      <c r="H2308" s="3"/>
    </row>
    <row r="2309" spans="1:8" x14ac:dyDescent="0.25">
      <c r="A2309" s="3"/>
      <c r="B2309" s="3"/>
      <c r="C2309" s="3"/>
      <c r="D2309" s="3"/>
      <c r="E2309" s="3"/>
      <c r="F2309" s="3"/>
      <c r="G2309" s="65"/>
      <c r="H2309" s="3"/>
    </row>
    <row r="2310" spans="1:8" x14ac:dyDescent="0.25">
      <c r="A2310" s="3"/>
      <c r="B2310" s="3"/>
      <c r="C2310" s="3"/>
      <c r="D2310" s="3"/>
      <c r="E2310" s="3"/>
      <c r="F2310" s="3"/>
      <c r="G2310" s="65"/>
      <c r="H2310" s="3"/>
    </row>
    <row r="2311" spans="1:8" x14ac:dyDescent="0.25">
      <c r="A2311" s="3"/>
      <c r="B2311" s="3"/>
      <c r="C2311" s="3"/>
      <c r="D2311" s="3"/>
      <c r="E2311" s="3"/>
      <c r="F2311" s="3"/>
      <c r="G2311" s="65"/>
      <c r="H2311" s="3"/>
    </row>
    <row r="2312" spans="1:8" x14ac:dyDescent="0.25">
      <c r="A2312" s="3"/>
      <c r="B2312" s="3"/>
      <c r="C2312" s="3"/>
      <c r="D2312" s="3"/>
      <c r="E2312" s="3"/>
      <c r="F2312" s="3"/>
      <c r="G2312" s="65"/>
      <c r="H2312" s="3"/>
    </row>
    <row r="2313" spans="1:8" x14ac:dyDescent="0.25">
      <c r="A2313" s="3"/>
      <c r="B2313" s="3"/>
      <c r="C2313" s="3"/>
      <c r="D2313" s="3"/>
      <c r="E2313" s="3"/>
      <c r="F2313" s="3"/>
      <c r="G2313" s="65"/>
      <c r="H2313" s="3"/>
    </row>
    <row r="2314" spans="1:8" x14ac:dyDescent="0.25">
      <c r="A2314" s="3"/>
      <c r="B2314" s="3"/>
      <c r="C2314" s="3"/>
      <c r="D2314" s="3"/>
      <c r="E2314" s="3"/>
      <c r="F2314" s="3"/>
      <c r="G2314" s="65"/>
      <c r="H2314" s="3"/>
    </row>
    <row r="2315" spans="1:8" x14ac:dyDescent="0.25">
      <c r="A2315" s="3"/>
      <c r="B2315" s="3"/>
      <c r="C2315" s="3"/>
      <c r="D2315" s="3"/>
      <c r="E2315" s="3"/>
      <c r="F2315" s="3"/>
      <c r="G2315" s="65"/>
      <c r="H2315" s="3"/>
    </row>
    <row r="2316" spans="1:8" x14ac:dyDescent="0.25">
      <c r="A2316" s="3"/>
      <c r="B2316" s="3"/>
      <c r="C2316" s="3"/>
      <c r="D2316" s="3"/>
      <c r="E2316" s="3"/>
      <c r="F2316" s="3"/>
      <c r="G2316" s="65"/>
      <c r="H2316" s="3"/>
    </row>
    <row r="2317" spans="1:8" x14ac:dyDescent="0.25">
      <c r="A2317" s="3"/>
      <c r="B2317" s="3"/>
      <c r="C2317" s="3"/>
      <c r="D2317" s="3"/>
      <c r="E2317" s="3"/>
      <c r="F2317" s="3"/>
      <c r="G2317" s="65"/>
      <c r="H2317" s="3"/>
    </row>
    <row r="2318" spans="1:8" x14ac:dyDescent="0.25">
      <c r="A2318" s="3"/>
      <c r="B2318" s="3"/>
      <c r="C2318" s="3"/>
      <c r="D2318" s="3"/>
      <c r="E2318" s="3"/>
      <c r="F2318" s="3"/>
      <c r="G2318" s="65"/>
      <c r="H2318" s="3"/>
    </row>
    <row r="2319" spans="1:8" x14ac:dyDescent="0.25">
      <c r="A2319" s="3"/>
      <c r="B2319" s="3"/>
      <c r="C2319" s="3"/>
      <c r="D2319" s="3"/>
      <c r="E2319" s="3"/>
      <c r="F2319" s="3"/>
      <c r="G2319" s="65"/>
      <c r="H2319" s="3"/>
    </row>
    <row r="2320" spans="1:8" x14ac:dyDescent="0.25">
      <c r="A2320" s="3"/>
      <c r="B2320" s="3"/>
      <c r="C2320" s="3"/>
      <c r="D2320" s="3"/>
      <c r="E2320" s="3"/>
      <c r="F2320" s="3"/>
      <c r="G2320" s="65"/>
      <c r="H2320" s="3"/>
    </row>
    <row r="2321" spans="1:8" x14ac:dyDescent="0.25">
      <c r="A2321" s="3"/>
      <c r="B2321" s="3"/>
      <c r="C2321" s="3"/>
      <c r="D2321" s="3"/>
      <c r="E2321" s="3"/>
      <c r="F2321" s="3"/>
      <c r="G2321" s="65"/>
      <c r="H2321" s="3"/>
    </row>
    <row r="2322" spans="1:8" x14ac:dyDescent="0.25">
      <c r="A2322" s="3"/>
      <c r="B2322" s="3"/>
      <c r="C2322" s="3"/>
      <c r="D2322" s="3"/>
      <c r="E2322" s="3"/>
      <c r="F2322" s="3"/>
      <c r="G2322" s="65"/>
      <c r="H2322" s="3"/>
    </row>
    <row r="2323" spans="1:8" x14ac:dyDescent="0.25">
      <c r="A2323" s="3"/>
      <c r="B2323" s="3"/>
      <c r="C2323" s="3"/>
      <c r="D2323" s="3"/>
      <c r="E2323" s="3"/>
      <c r="F2323" s="3"/>
      <c r="G2323" s="65"/>
      <c r="H2323" s="3"/>
    </row>
    <row r="2324" spans="1:8" x14ac:dyDescent="0.25">
      <c r="A2324" s="3"/>
      <c r="B2324" s="3"/>
      <c r="C2324" s="3"/>
      <c r="D2324" s="3"/>
      <c r="E2324" s="3"/>
      <c r="F2324" s="3"/>
      <c r="G2324" s="65"/>
      <c r="H2324" s="3"/>
    </row>
    <row r="2325" spans="1:8" x14ac:dyDescent="0.25">
      <c r="A2325" s="3"/>
      <c r="B2325" s="3"/>
      <c r="C2325" s="3"/>
      <c r="D2325" s="3"/>
      <c r="E2325" s="3"/>
      <c r="F2325" s="3"/>
      <c r="G2325" s="65"/>
      <c r="H2325" s="3"/>
    </row>
    <row r="2326" spans="1:8" x14ac:dyDescent="0.25">
      <c r="A2326" s="3"/>
      <c r="B2326" s="3"/>
      <c r="C2326" s="3"/>
      <c r="D2326" s="3"/>
      <c r="E2326" s="3"/>
      <c r="F2326" s="3"/>
      <c r="G2326" s="65"/>
      <c r="H2326" s="3"/>
    </row>
    <row r="2327" spans="1:8" x14ac:dyDescent="0.25">
      <c r="A2327" s="3"/>
      <c r="B2327" s="3"/>
      <c r="C2327" s="3"/>
      <c r="D2327" s="3"/>
      <c r="E2327" s="3"/>
      <c r="F2327" s="3"/>
      <c r="G2327" s="65"/>
      <c r="H2327" s="3"/>
    </row>
    <row r="2328" spans="1:8" x14ac:dyDescent="0.25">
      <c r="A2328" s="3"/>
      <c r="B2328" s="3"/>
      <c r="C2328" s="3"/>
      <c r="D2328" s="3"/>
      <c r="E2328" s="3"/>
      <c r="F2328" s="3"/>
      <c r="G2328" s="65"/>
      <c r="H2328" s="3"/>
    </row>
    <row r="2329" spans="1:8" x14ac:dyDescent="0.25">
      <c r="A2329" s="3"/>
      <c r="B2329" s="3"/>
      <c r="C2329" s="3"/>
      <c r="D2329" s="3"/>
      <c r="E2329" s="3"/>
      <c r="F2329" s="3"/>
      <c r="G2329" s="65"/>
      <c r="H2329" s="3"/>
    </row>
    <row r="2330" spans="1:8" x14ac:dyDescent="0.25">
      <c r="A2330" s="3"/>
      <c r="B2330" s="3"/>
      <c r="C2330" s="3"/>
      <c r="D2330" s="3"/>
      <c r="E2330" s="3"/>
      <c r="F2330" s="3"/>
      <c r="G2330" s="65"/>
      <c r="H2330" s="3"/>
    </row>
    <row r="2331" spans="1:8" x14ac:dyDescent="0.25">
      <c r="A2331" s="3"/>
      <c r="B2331" s="3"/>
      <c r="C2331" s="3"/>
      <c r="D2331" s="3"/>
      <c r="E2331" s="3"/>
      <c r="F2331" s="3"/>
      <c r="G2331" s="65"/>
      <c r="H2331" s="3"/>
    </row>
    <row r="2332" spans="1:8" x14ac:dyDescent="0.25">
      <c r="A2332" s="3"/>
      <c r="B2332" s="3"/>
      <c r="C2332" s="3"/>
      <c r="D2332" s="3"/>
      <c r="E2332" s="3"/>
      <c r="F2332" s="3"/>
      <c r="G2332" s="65"/>
      <c r="H2332" s="3"/>
    </row>
    <row r="2333" spans="1:8" x14ac:dyDescent="0.25">
      <c r="A2333" s="3"/>
      <c r="B2333" s="3"/>
      <c r="C2333" s="3"/>
      <c r="D2333" s="3"/>
      <c r="E2333" s="3"/>
      <c r="F2333" s="3"/>
      <c r="G2333" s="65"/>
      <c r="H2333" s="3"/>
    </row>
    <row r="2334" spans="1:8" x14ac:dyDescent="0.25">
      <c r="A2334" s="3"/>
      <c r="B2334" s="3"/>
      <c r="C2334" s="3"/>
      <c r="D2334" s="3"/>
      <c r="E2334" s="3"/>
      <c r="F2334" s="3"/>
      <c r="G2334" s="65"/>
      <c r="H2334" s="3"/>
    </row>
    <row r="2335" spans="1:8" x14ac:dyDescent="0.25">
      <c r="A2335" s="3"/>
      <c r="B2335" s="3"/>
      <c r="C2335" s="3"/>
      <c r="D2335" s="3"/>
      <c r="E2335" s="3"/>
      <c r="F2335" s="3"/>
      <c r="G2335" s="65"/>
      <c r="H2335" s="3"/>
    </row>
    <row r="2336" spans="1:8" x14ac:dyDescent="0.25">
      <c r="A2336" s="3"/>
      <c r="B2336" s="3"/>
      <c r="C2336" s="3"/>
      <c r="D2336" s="3"/>
      <c r="E2336" s="3"/>
      <c r="F2336" s="3"/>
      <c r="G2336" s="65"/>
      <c r="H2336" s="3"/>
    </row>
    <row r="2337" spans="1:8" x14ac:dyDescent="0.25">
      <c r="A2337" s="3"/>
      <c r="B2337" s="3"/>
      <c r="C2337" s="3"/>
      <c r="D2337" s="3"/>
      <c r="E2337" s="3"/>
      <c r="F2337" s="3"/>
      <c r="G2337" s="65"/>
      <c r="H2337" s="3"/>
    </row>
    <row r="2338" spans="1:8" x14ac:dyDescent="0.25">
      <c r="A2338" s="3"/>
      <c r="B2338" s="3"/>
      <c r="C2338" s="3"/>
      <c r="D2338" s="3"/>
      <c r="E2338" s="3"/>
      <c r="F2338" s="3"/>
      <c r="G2338" s="65"/>
      <c r="H2338" s="3"/>
    </row>
    <row r="2339" spans="1:8" x14ac:dyDescent="0.25">
      <c r="A2339" s="3"/>
      <c r="B2339" s="3"/>
      <c r="C2339" s="3"/>
      <c r="D2339" s="3"/>
      <c r="E2339" s="3"/>
      <c r="F2339" s="3"/>
      <c r="G2339" s="65"/>
      <c r="H2339" s="3"/>
    </row>
    <row r="2340" spans="1:8" x14ac:dyDescent="0.25">
      <c r="A2340" s="3"/>
      <c r="B2340" s="3"/>
      <c r="C2340" s="3"/>
      <c r="D2340" s="3"/>
      <c r="E2340" s="3"/>
      <c r="F2340" s="3"/>
      <c r="G2340" s="65"/>
      <c r="H2340" s="3"/>
    </row>
    <row r="2341" spans="1:8" x14ac:dyDescent="0.25">
      <c r="A2341" s="3"/>
      <c r="B2341" s="3"/>
      <c r="C2341" s="3"/>
      <c r="D2341" s="3"/>
      <c r="E2341" s="3"/>
      <c r="F2341" s="3"/>
      <c r="G2341" s="65"/>
      <c r="H2341" s="3"/>
    </row>
    <row r="2342" spans="1:8" x14ac:dyDescent="0.25">
      <c r="A2342" s="3"/>
      <c r="B2342" s="3"/>
      <c r="C2342" s="3"/>
      <c r="D2342" s="3"/>
      <c r="E2342" s="3"/>
      <c r="F2342" s="3"/>
      <c r="G2342" s="65"/>
      <c r="H2342" s="3"/>
    </row>
    <row r="2343" spans="1:8" x14ac:dyDescent="0.25">
      <c r="A2343" s="3"/>
      <c r="B2343" s="3"/>
      <c r="C2343" s="3"/>
      <c r="D2343" s="3"/>
      <c r="E2343" s="3"/>
      <c r="F2343" s="3"/>
      <c r="G2343" s="65"/>
      <c r="H2343" s="3"/>
    </row>
    <row r="2344" spans="1:8" x14ac:dyDescent="0.25">
      <c r="A2344" s="3"/>
      <c r="B2344" s="3"/>
      <c r="C2344" s="3"/>
      <c r="D2344" s="3"/>
      <c r="E2344" s="3"/>
      <c r="F2344" s="3"/>
      <c r="G2344" s="65"/>
      <c r="H2344" s="3"/>
    </row>
    <row r="2345" spans="1:8" x14ac:dyDescent="0.25">
      <c r="A2345" s="3"/>
      <c r="B2345" s="3"/>
      <c r="C2345" s="3"/>
      <c r="D2345" s="3"/>
      <c r="E2345" s="3"/>
      <c r="F2345" s="3"/>
      <c r="G2345" s="65"/>
      <c r="H2345" s="3"/>
    </row>
    <row r="2346" spans="1:8" x14ac:dyDescent="0.25">
      <c r="A2346" s="3"/>
      <c r="B2346" s="3"/>
      <c r="C2346" s="3"/>
      <c r="D2346" s="3"/>
      <c r="E2346" s="3"/>
      <c r="F2346" s="3"/>
      <c r="G2346" s="65"/>
      <c r="H2346" s="3"/>
    </row>
    <row r="2347" spans="1:8" x14ac:dyDescent="0.25">
      <c r="A2347" s="3"/>
      <c r="B2347" s="3"/>
      <c r="C2347" s="3"/>
      <c r="D2347" s="3"/>
      <c r="E2347" s="3"/>
      <c r="F2347" s="3"/>
      <c r="G2347" s="65"/>
      <c r="H2347" s="3"/>
    </row>
    <row r="2348" spans="1:8" x14ac:dyDescent="0.25">
      <c r="A2348" s="3"/>
      <c r="B2348" s="3"/>
      <c r="C2348" s="3"/>
      <c r="D2348" s="3"/>
      <c r="E2348" s="3"/>
      <c r="F2348" s="3"/>
      <c r="G2348" s="65"/>
      <c r="H2348" s="3"/>
    </row>
    <row r="2349" spans="1:8" x14ac:dyDescent="0.25">
      <c r="A2349" s="3"/>
      <c r="B2349" s="3"/>
      <c r="C2349" s="3"/>
      <c r="D2349" s="3"/>
      <c r="E2349" s="3"/>
      <c r="F2349" s="3"/>
      <c r="G2349" s="65"/>
      <c r="H2349" s="3"/>
    </row>
    <row r="2350" spans="1:8" x14ac:dyDescent="0.25">
      <c r="A2350" s="3"/>
      <c r="B2350" s="3"/>
      <c r="C2350" s="3"/>
      <c r="D2350" s="3"/>
      <c r="E2350" s="3"/>
      <c r="F2350" s="3"/>
      <c r="G2350" s="65"/>
      <c r="H2350" s="3"/>
    </row>
    <row r="2351" spans="1:8" x14ac:dyDescent="0.25">
      <c r="A2351" s="3"/>
      <c r="B2351" s="3"/>
      <c r="C2351" s="3"/>
      <c r="D2351" s="3"/>
      <c r="E2351" s="3"/>
      <c r="F2351" s="3"/>
      <c r="G2351" s="65"/>
      <c r="H2351" s="3"/>
    </row>
    <row r="2352" spans="1:8" x14ac:dyDescent="0.25">
      <c r="A2352" s="3"/>
      <c r="B2352" s="3"/>
      <c r="C2352" s="3"/>
      <c r="D2352" s="3"/>
      <c r="E2352" s="3"/>
      <c r="F2352" s="3"/>
      <c r="G2352" s="65"/>
      <c r="H2352" s="3"/>
    </row>
    <row r="2353" spans="1:8" x14ac:dyDescent="0.25">
      <c r="A2353" s="3"/>
      <c r="B2353" s="3"/>
      <c r="C2353" s="3"/>
      <c r="D2353" s="3"/>
      <c r="E2353" s="3"/>
      <c r="F2353" s="3"/>
      <c r="G2353" s="65"/>
      <c r="H2353" s="3"/>
    </row>
    <row r="2354" spans="1:8" x14ac:dyDescent="0.25">
      <c r="A2354" s="3"/>
      <c r="B2354" s="3"/>
      <c r="C2354" s="3"/>
      <c r="D2354" s="3"/>
      <c r="E2354" s="3"/>
      <c r="F2354" s="3"/>
      <c r="G2354" s="65"/>
      <c r="H2354" s="3"/>
    </row>
    <row r="2355" spans="1:8" x14ac:dyDescent="0.25">
      <c r="A2355" s="3"/>
      <c r="B2355" s="3"/>
      <c r="C2355" s="3"/>
      <c r="D2355" s="3"/>
      <c r="E2355" s="3"/>
      <c r="F2355" s="3"/>
      <c r="G2355" s="65"/>
      <c r="H2355" s="3"/>
    </row>
    <row r="2356" spans="1:8" x14ac:dyDescent="0.25">
      <c r="A2356" s="3"/>
      <c r="B2356" s="3"/>
      <c r="C2356" s="3"/>
      <c r="D2356" s="3"/>
      <c r="E2356" s="3"/>
      <c r="F2356" s="3"/>
      <c r="G2356" s="65"/>
      <c r="H2356" s="3"/>
    </row>
    <row r="2357" spans="1:8" x14ac:dyDescent="0.25">
      <c r="A2357" s="3"/>
      <c r="B2357" s="3"/>
      <c r="C2357" s="3"/>
      <c r="D2357" s="3"/>
      <c r="E2357" s="3"/>
      <c r="F2357" s="3"/>
      <c r="G2357" s="65"/>
      <c r="H2357" s="3"/>
    </row>
    <row r="2358" spans="1:8" x14ac:dyDescent="0.25">
      <c r="A2358" s="3"/>
      <c r="B2358" s="3"/>
      <c r="C2358" s="3"/>
      <c r="D2358" s="3"/>
      <c r="E2358" s="3"/>
      <c r="F2358" s="3"/>
      <c r="G2358" s="65"/>
      <c r="H2358" s="3"/>
    </row>
    <row r="2359" spans="1:8" x14ac:dyDescent="0.25">
      <c r="A2359" s="3"/>
      <c r="B2359" s="3"/>
      <c r="C2359" s="3"/>
      <c r="D2359" s="3"/>
      <c r="E2359" s="3"/>
      <c r="F2359" s="3"/>
      <c r="G2359" s="65"/>
      <c r="H2359" s="3"/>
    </row>
    <row r="2360" spans="1:8" x14ac:dyDescent="0.25">
      <c r="A2360" s="3"/>
      <c r="B2360" s="3"/>
      <c r="C2360" s="3"/>
      <c r="D2360" s="3"/>
      <c r="E2360" s="3"/>
      <c r="F2360" s="3"/>
      <c r="G2360" s="65"/>
      <c r="H2360" s="3"/>
    </row>
    <row r="2361" spans="1:8" x14ac:dyDescent="0.25">
      <c r="A2361" s="3"/>
      <c r="B2361" s="3"/>
      <c r="C2361" s="3"/>
      <c r="D2361" s="3"/>
      <c r="E2361" s="3"/>
      <c r="F2361" s="3"/>
      <c r="G2361" s="65"/>
      <c r="H2361" s="3"/>
    </row>
    <row r="2362" spans="1:8" x14ac:dyDescent="0.25">
      <c r="A2362" s="3"/>
      <c r="B2362" s="3"/>
      <c r="C2362" s="3"/>
      <c r="D2362" s="3"/>
      <c r="E2362" s="3"/>
      <c r="F2362" s="3"/>
      <c r="G2362" s="65"/>
      <c r="H2362" s="3"/>
    </row>
    <row r="2363" spans="1:8" x14ac:dyDescent="0.25">
      <c r="A2363" s="3"/>
      <c r="B2363" s="3"/>
      <c r="C2363" s="3"/>
      <c r="D2363" s="3"/>
      <c r="E2363" s="3"/>
      <c r="F2363" s="3"/>
      <c r="G2363" s="65"/>
      <c r="H2363" s="3"/>
    </row>
    <row r="2364" spans="1:8" x14ac:dyDescent="0.25">
      <c r="A2364" s="3"/>
      <c r="B2364" s="3"/>
      <c r="C2364" s="3"/>
      <c r="D2364" s="3"/>
      <c r="E2364" s="3"/>
      <c r="F2364" s="3"/>
      <c r="G2364" s="65"/>
      <c r="H2364" s="3"/>
    </row>
    <row r="2365" spans="1:8" x14ac:dyDescent="0.25">
      <c r="A2365" s="3"/>
      <c r="B2365" s="3"/>
      <c r="C2365" s="3"/>
      <c r="D2365" s="3"/>
      <c r="E2365" s="3"/>
      <c r="F2365" s="3"/>
      <c r="G2365" s="65"/>
      <c r="H2365" s="3"/>
    </row>
    <row r="2366" spans="1:8" x14ac:dyDescent="0.25">
      <c r="A2366" s="3"/>
      <c r="B2366" s="3"/>
      <c r="C2366" s="3"/>
      <c r="D2366" s="3"/>
      <c r="E2366" s="3"/>
      <c r="F2366" s="3"/>
      <c r="G2366" s="65"/>
      <c r="H2366" s="3"/>
    </row>
    <row r="2367" spans="1:8" x14ac:dyDescent="0.25">
      <c r="A2367" s="3"/>
      <c r="B2367" s="3"/>
      <c r="C2367" s="3"/>
      <c r="D2367" s="3"/>
      <c r="E2367" s="3"/>
      <c r="F2367" s="3"/>
      <c r="G2367" s="65"/>
      <c r="H2367" s="3"/>
    </row>
    <row r="2368" spans="1:8" x14ac:dyDescent="0.25">
      <c r="A2368" s="3"/>
      <c r="B2368" s="3"/>
      <c r="C2368" s="3"/>
      <c r="D2368" s="3"/>
      <c r="E2368" s="3"/>
      <c r="F2368" s="3"/>
      <c r="G2368" s="65"/>
      <c r="H2368" s="3"/>
    </row>
    <row r="2369" spans="1:8" x14ac:dyDescent="0.25">
      <c r="A2369" s="3"/>
      <c r="B2369" s="3"/>
      <c r="C2369" s="3"/>
      <c r="D2369" s="3"/>
      <c r="E2369" s="3"/>
      <c r="F2369" s="3"/>
      <c r="G2369" s="65"/>
      <c r="H2369" s="3"/>
    </row>
    <row r="2370" spans="1:8" x14ac:dyDescent="0.25">
      <c r="A2370" s="3"/>
      <c r="B2370" s="3"/>
      <c r="C2370" s="3"/>
      <c r="D2370" s="3"/>
      <c r="E2370" s="3"/>
      <c r="F2370" s="3"/>
      <c r="G2370" s="65"/>
      <c r="H2370" s="3"/>
    </row>
    <row r="2371" spans="1:8" x14ac:dyDescent="0.25">
      <c r="A2371" s="3"/>
      <c r="B2371" s="3"/>
      <c r="C2371" s="3"/>
      <c r="D2371" s="3"/>
      <c r="E2371" s="3"/>
      <c r="F2371" s="3"/>
      <c r="G2371" s="65"/>
      <c r="H2371" s="3"/>
    </row>
    <row r="2372" spans="1:8" x14ac:dyDescent="0.25">
      <c r="A2372" s="3"/>
      <c r="B2372" s="3"/>
      <c r="C2372" s="3"/>
      <c r="D2372" s="3"/>
      <c r="E2372" s="3"/>
      <c r="F2372" s="3"/>
      <c r="G2372" s="65"/>
      <c r="H2372" s="3"/>
    </row>
    <row r="2373" spans="1:8" x14ac:dyDescent="0.25">
      <c r="A2373" s="3"/>
      <c r="B2373" s="3"/>
      <c r="C2373" s="3"/>
      <c r="D2373" s="3"/>
      <c r="E2373" s="3"/>
      <c r="F2373" s="3"/>
      <c r="G2373" s="65"/>
      <c r="H2373" s="3"/>
    </row>
    <row r="2374" spans="1:8" x14ac:dyDescent="0.25">
      <c r="A2374" s="3"/>
      <c r="B2374" s="3"/>
      <c r="C2374" s="3"/>
      <c r="D2374" s="3"/>
      <c r="E2374" s="3"/>
      <c r="F2374" s="3"/>
      <c r="G2374" s="65"/>
      <c r="H2374" s="3"/>
    </row>
    <row r="2375" spans="1:8" x14ac:dyDescent="0.25">
      <c r="A2375" s="3"/>
      <c r="B2375" s="3"/>
      <c r="C2375" s="3"/>
      <c r="D2375" s="3"/>
      <c r="E2375" s="3"/>
      <c r="F2375" s="3"/>
      <c r="G2375" s="65"/>
      <c r="H2375" s="3"/>
    </row>
    <row r="2376" spans="1:8" x14ac:dyDescent="0.25">
      <c r="A2376" s="3"/>
      <c r="B2376" s="3"/>
      <c r="C2376" s="3"/>
      <c r="D2376" s="3"/>
      <c r="E2376" s="3"/>
      <c r="F2376" s="3"/>
      <c r="G2376" s="65"/>
      <c r="H2376" s="3"/>
    </row>
    <row r="2377" spans="1:8" x14ac:dyDescent="0.25">
      <c r="A2377" s="3"/>
      <c r="B2377" s="3"/>
      <c r="C2377" s="3"/>
      <c r="D2377" s="3"/>
      <c r="E2377" s="3"/>
      <c r="F2377" s="3"/>
      <c r="G2377" s="65"/>
      <c r="H2377" s="3"/>
    </row>
    <row r="2378" spans="1:8" x14ac:dyDescent="0.25">
      <c r="A2378" s="3"/>
      <c r="B2378" s="3"/>
      <c r="C2378" s="3"/>
      <c r="D2378" s="3"/>
      <c r="E2378" s="3"/>
      <c r="F2378" s="3"/>
      <c r="G2378" s="65"/>
      <c r="H2378" s="3"/>
    </row>
    <row r="2379" spans="1:8" x14ac:dyDescent="0.25">
      <c r="A2379" s="3"/>
      <c r="B2379" s="3"/>
      <c r="C2379" s="3"/>
      <c r="D2379" s="3"/>
      <c r="E2379" s="3"/>
      <c r="F2379" s="3"/>
      <c r="G2379" s="65"/>
      <c r="H2379" s="3"/>
    </row>
    <row r="2380" spans="1:8" x14ac:dyDescent="0.25">
      <c r="A2380" s="3"/>
      <c r="B2380" s="3"/>
      <c r="C2380" s="3"/>
      <c r="D2380" s="3"/>
      <c r="E2380" s="3"/>
      <c r="F2380" s="3"/>
      <c r="G2380" s="65"/>
      <c r="H2380" s="3"/>
    </row>
    <row r="2381" spans="1:8" x14ac:dyDescent="0.25">
      <c r="A2381" s="3"/>
      <c r="B2381" s="3"/>
      <c r="C2381" s="3"/>
      <c r="D2381" s="3"/>
      <c r="E2381" s="3"/>
      <c r="F2381" s="3"/>
      <c r="G2381" s="65"/>
      <c r="H2381" s="3"/>
    </row>
    <row r="2382" spans="1:8" x14ac:dyDescent="0.25">
      <c r="A2382" s="3"/>
      <c r="B2382" s="3"/>
      <c r="C2382" s="3"/>
      <c r="D2382" s="3"/>
      <c r="E2382" s="3"/>
      <c r="F2382" s="3"/>
      <c r="G2382" s="65"/>
      <c r="H2382" s="3"/>
    </row>
    <row r="2383" spans="1:8" x14ac:dyDescent="0.25">
      <c r="A2383" s="3"/>
      <c r="B2383" s="3"/>
      <c r="C2383" s="3"/>
      <c r="D2383" s="3"/>
      <c r="E2383" s="3"/>
      <c r="F2383" s="3"/>
      <c r="G2383" s="65"/>
      <c r="H2383" s="3"/>
    </row>
    <row r="2384" spans="1:8" x14ac:dyDescent="0.25">
      <c r="A2384" s="3"/>
      <c r="B2384" s="3"/>
      <c r="C2384" s="3"/>
      <c r="D2384" s="3"/>
      <c r="E2384" s="3"/>
      <c r="F2384" s="3"/>
      <c r="G2384" s="65"/>
      <c r="H2384" s="3"/>
    </row>
    <row r="2385" spans="1:8" x14ac:dyDescent="0.25">
      <c r="A2385" s="3"/>
      <c r="B2385" s="3"/>
      <c r="C2385" s="3"/>
      <c r="D2385" s="3"/>
      <c r="E2385" s="3"/>
      <c r="F2385" s="3"/>
      <c r="G2385" s="65"/>
      <c r="H2385" s="3"/>
    </row>
    <row r="2386" spans="1:8" x14ac:dyDescent="0.25">
      <c r="A2386" s="3"/>
      <c r="B2386" s="3"/>
      <c r="C2386" s="3"/>
      <c r="D2386" s="3"/>
      <c r="E2386" s="3"/>
      <c r="F2386" s="3"/>
      <c r="G2386" s="65"/>
      <c r="H2386" s="3"/>
    </row>
    <row r="2387" spans="1:8" x14ac:dyDescent="0.25">
      <c r="A2387" s="3"/>
      <c r="B2387" s="3"/>
      <c r="C2387" s="3"/>
      <c r="D2387" s="3"/>
      <c r="E2387" s="3"/>
      <c r="F2387" s="3"/>
      <c r="G2387" s="65"/>
      <c r="H2387" s="3"/>
    </row>
    <row r="2388" spans="1:8" x14ac:dyDescent="0.25">
      <c r="A2388" s="3"/>
      <c r="B2388" s="3"/>
      <c r="C2388" s="3"/>
      <c r="D2388" s="3"/>
      <c r="E2388" s="3"/>
      <c r="F2388" s="3"/>
      <c r="G2388" s="65"/>
      <c r="H2388" s="3"/>
    </row>
    <row r="2389" spans="1:8" x14ac:dyDescent="0.25">
      <c r="A2389" s="3"/>
      <c r="B2389" s="3"/>
      <c r="C2389" s="3"/>
      <c r="D2389" s="3"/>
      <c r="E2389" s="3"/>
      <c r="F2389" s="3"/>
      <c r="G2389" s="65"/>
      <c r="H2389" s="3"/>
    </row>
    <row r="2390" spans="1:8" x14ac:dyDescent="0.25">
      <c r="A2390" s="3"/>
      <c r="B2390" s="3"/>
      <c r="C2390" s="3"/>
      <c r="D2390" s="3"/>
      <c r="E2390" s="3"/>
      <c r="F2390" s="3"/>
      <c r="G2390" s="65"/>
      <c r="H2390" s="3"/>
    </row>
    <row r="2391" spans="1:8" x14ac:dyDescent="0.25">
      <c r="A2391" s="3"/>
      <c r="B2391" s="3"/>
      <c r="C2391" s="3"/>
      <c r="D2391" s="3"/>
      <c r="E2391" s="3"/>
      <c r="F2391" s="3"/>
      <c r="G2391" s="65"/>
      <c r="H2391" s="3"/>
    </row>
    <row r="2392" spans="1:8" x14ac:dyDescent="0.25">
      <c r="A2392" s="3"/>
      <c r="B2392" s="3"/>
      <c r="C2392" s="3"/>
      <c r="D2392" s="3"/>
      <c r="E2392" s="3"/>
      <c r="F2392" s="3"/>
      <c r="G2392" s="65"/>
      <c r="H2392" s="3"/>
    </row>
    <row r="2393" spans="1:8" x14ac:dyDescent="0.25">
      <c r="A2393" s="3"/>
      <c r="B2393" s="3"/>
      <c r="C2393" s="3"/>
      <c r="D2393" s="3"/>
      <c r="E2393" s="3"/>
      <c r="F2393" s="3"/>
      <c r="G2393" s="65"/>
      <c r="H2393" s="3"/>
    </row>
    <row r="2394" spans="1:8" x14ac:dyDescent="0.25">
      <c r="A2394" s="3"/>
      <c r="B2394" s="3"/>
      <c r="C2394" s="3"/>
      <c r="D2394" s="3"/>
      <c r="E2394" s="3"/>
      <c r="F2394" s="3"/>
      <c r="G2394" s="65"/>
      <c r="H2394" s="3"/>
    </row>
    <row r="2395" spans="1:8" x14ac:dyDescent="0.25">
      <c r="A2395" s="3"/>
      <c r="B2395" s="3"/>
      <c r="C2395" s="3"/>
      <c r="D2395" s="3"/>
      <c r="E2395" s="3"/>
      <c r="F2395" s="3"/>
      <c r="G2395" s="65"/>
      <c r="H2395" s="3"/>
    </row>
    <row r="2396" spans="1:8" x14ac:dyDescent="0.25">
      <c r="A2396" s="3"/>
      <c r="B2396" s="3"/>
      <c r="C2396" s="3"/>
      <c r="D2396" s="3"/>
      <c r="E2396" s="3"/>
      <c r="F2396" s="3"/>
      <c r="G2396" s="65"/>
      <c r="H2396" s="3"/>
    </row>
    <row r="2397" spans="1:8" x14ac:dyDescent="0.25">
      <c r="A2397" s="3"/>
      <c r="B2397" s="3"/>
      <c r="C2397" s="3"/>
      <c r="D2397" s="3"/>
      <c r="E2397" s="3"/>
      <c r="F2397" s="3"/>
      <c r="G2397" s="65"/>
      <c r="H2397" s="3"/>
    </row>
    <row r="2398" spans="1:8" x14ac:dyDescent="0.25">
      <c r="A2398" s="3"/>
      <c r="B2398" s="3"/>
      <c r="C2398" s="3"/>
      <c r="D2398" s="3"/>
      <c r="E2398" s="3"/>
      <c r="F2398" s="3"/>
      <c r="G2398" s="65"/>
      <c r="H2398" s="3"/>
    </row>
    <row r="2399" spans="1:8" x14ac:dyDescent="0.25">
      <c r="A2399" s="3"/>
      <c r="B2399" s="3"/>
      <c r="C2399" s="3"/>
      <c r="D2399" s="3"/>
      <c r="E2399" s="3"/>
      <c r="F2399" s="3"/>
      <c r="G2399" s="65"/>
      <c r="H2399" s="3"/>
    </row>
    <row r="2400" spans="1:8" x14ac:dyDescent="0.25">
      <c r="A2400" s="3"/>
      <c r="B2400" s="3"/>
      <c r="C2400" s="3"/>
      <c r="D2400" s="3"/>
      <c r="E2400" s="3"/>
      <c r="F2400" s="3"/>
      <c r="G2400" s="65"/>
      <c r="H2400" s="3"/>
    </row>
    <row r="2401" spans="1:8" x14ac:dyDescent="0.25">
      <c r="A2401" s="3"/>
      <c r="B2401" s="3"/>
      <c r="C2401" s="3"/>
      <c r="D2401" s="3"/>
      <c r="E2401" s="3"/>
      <c r="F2401" s="3"/>
      <c r="G2401" s="65"/>
      <c r="H2401" s="3"/>
    </row>
    <row r="2402" spans="1:8" x14ac:dyDescent="0.25">
      <c r="A2402" s="3"/>
      <c r="B2402" s="3"/>
      <c r="C2402" s="3"/>
      <c r="D2402" s="3"/>
      <c r="E2402" s="3"/>
      <c r="F2402" s="3"/>
      <c r="G2402" s="65"/>
      <c r="H2402" s="3"/>
    </row>
    <row r="2403" spans="1:8" x14ac:dyDescent="0.25">
      <c r="A2403" s="3"/>
      <c r="B2403" s="3"/>
      <c r="C2403" s="3"/>
      <c r="D2403" s="3"/>
      <c r="E2403" s="3"/>
      <c r="F2403" s="3"/>
      <c r="G2403" s="65"/>
      <c r="H2403" s="3"/>
    </row>
    <row r="2404" spans="1:8" x14ac:dyDescent="0.25">
      <c r="A2404" s="3"/>
      <c r="B2404" s="3"/>
      <c r="C2404" s="3"/>
      <c r="D2404" s="3"/>
      <c r="E2404" s="3"/>
      <c r="F2404" s="3"/>
      <c r="G2404" s="65"/>
      <c r="H2404" s="3"/>
    </row>
    <row r="2405" spans="1:8" x14ac:dyDescent="0.25">
      <c r="A2405" s="3"/>
      <c r="B2405" s="3"/>
      <c r="C2405" s="3"/>
      <c r="D2405" s="3"/>
      <c r="E2405" s="3"/>
      <c r="F2405" s="3"/>
      <c r="G2405" s="65"/>
      <c r="H2405" s="3"/>
    </row>
    <row r="2406" spans="1:8" x14ac:dyDescent="0.25">
      <c r="A2406" s="3"/>
      <c r="B2406" s="3"/>
      <c r="C2406" s="3"/>
      <c r="D2406" s="3"/>
      <c r="E2406" s="3"/>
      <c r="F2406" s="3"/>
      <c r="G2406" s="65"/>
      <c r="H2406" s="3"/>
    </row>
    <row r="2407" spans="1:8" x14ac:dyDescent="0.25">
      <c r="A2407" s="3"/>
      <c r="B2407" s="3"/>
      <c r="C2407" s="3"/>
      <c r="D2407" s="3"/>
      <c r="E2407" s="3"/>
      <c r="F2407" s="3"/>
      <c r="G2407" s="65"/>
      <c r="H2407" s="3"/>
    </row>
    <row r="2408" spans="1:8" x14ac:dyDescent="0.25">
      <c r="A2408" s="3"/>
      <c r="B2408" s="3"/>
      <c r="C2408" s="3"/>
      <c r="D2408" s="3"/>
      <c r="E2408" s="3"/>
      <c r="F2408" s="3"/>
      <c r="G2408" s="65"/>
      <c r="H2408" s="3"/>
    </row>
    <row r="2409" spans="1:8" x14ac:dyDescent="0.25">
      <c r="A2409" s="3"/>
      <c r="B2409" s="3"/>
      <c r="C2409" s="3"/>
      <c r="D2409" s="3"/>
      <c r="E2409" s="3"/>
      <c r="F2409" s="3"/>
      <c r="G2409" s="65"/>
      <c r="H2409" s="3"/>
    </row>
    <row r="2410" spans="1:8" x14ac:dyDescent="0.25">
      <c r="A2410" s="3"/>
      <c r="B2410" s="3"/>
      <c r="C2410" s="3"/>
      <c r="D2410" s="3"/>
      <c r="E2410" s="3"/>
      <c r="F2410" s="3"/>
      <c r="G2410" s="65"/>
      <c r="H2410" s="3"/>
    </row>
    <row r="2411" spans="1:8" x14ac:dyDescent="0.25">
      <c r="A2411" s="3"/>
      <c r="B2411" s="3"/>
      <c r="C2411" s="3"/>
      <c r="D2411" s="3"/>
      <c r="E2411" s="3"/>
      <c r="F2411" s="3"/>
      <c r="G2411" s="65"/>
      <c r="H2411" s="3"/>
    </row>
    <row r="2412" spans="1:8" x14ac:dyDescent="0.25">
      <c r="A2412" s="3"/>
      <c r="B2412" s="3"/>
      <c r="C2412" s="3"/>
      <c r="D2412" s="3"/>
      <c r="E2412" s="3"/>
      <c r="F2412" s="3"/>
      <c r="G2412" s="65"/>
      <c r="H2412" s="3"/>
    </row>
    <row r="2413" spans="1:8" x14ac:dyDescent="0.25">
      <c r="A2413" s="3"/>
      <c r="B2413" s="3"/>
      <c r="C2413" s="3"/>
      <c r="D2413" s="3"/>
      <c r="E2413" s="3"/>
      <c r="F2413" s="3"/>
      <c r="G2413" s="65"/>
      <c r="H2413" s="3"/>
    </row>
    <row r="2414" spans="1:8" x14ac:dyDescent="0.25">
      <c r="A2414" s="3"/>
      <c r="B2414" s="3"/>
      <c r="C2414" s="3"/>
      <c r="D2414" s="3"/>
      <c r="E2414" s="3"/>
      <c r="F2414" s="3"/>
      <c r="G2414" s="65"/>
      <c r="H2414" s="3"/>
    </row>
    <row r="2415" spans="1:8" x14ac:dyDescent="0.25">
      <c r="A2415" s="3"/>
      <c r="B2415" s="3"/>
      <c r="C2415" s="3"/>
      <c r="D2415" s="3"/>
      <c r="E2415" s="3"/>
      <c r="F2415" s="3"/>
      <c r="G2415" s="65"/>
      <c r="H2415" s="3"/>
    </row>
    <row r="2416" spans="1:8" x14ac:dyDescent="0.25">
      <c r="A2416" s="3"/>
      <c r="B2416" s="3"/>
      <c r="C2416" s="3"/>
      <c r="D2416" s="3"/>
      <c r="E2416" s="3"/>
      <c r="F2416" s="3"/>
      <c r="G2416" s="65"/>
      <c r="H2416" s="3"/>
    </row>
    <row r="2417" spans="1:8" x14ac:dyDescent="0.25">
      <c r="A2417" s="3"/>
      <c r="B2417" s="3"/>
      <c r="C2417" s="3"/>
      <c r="D2417" s="3"/>
      <c r="E2417" s="3"/>
      <c r="F2417" s="3"/>
      <c r="G2417" s="65"/>
      <c r="H2417" s="3"/>
    </row>
    <row r="2418" spans="1:8" x14ac:dyDescent="0.25">
      <c r="A2418" s="3"/>
      <c r="B2418" s="3"/>
      <c r="C2418" s="3"/>
      <c r="D2418" s="3"/>
      <c r="E2418" s="3"/>
      <c r="F2418" s="3"/>
      <c r="G2418" s="65"/>
      <c r="H2418" s="3"/>
    </row>
    <row r="2419" spans="1:8" x14ac:dyDescent="0.25">
      <c r="A2419" s="3"/>
      <c r="B2419" s="3"/>
      <c r="C2419" s="3"/>
      <c r="D2419" s="3"/>
      <c r="E2419" s="3"/>
      <c r="F2419" s="3"/>
      <c r="G2419" s="65"/>
      <c r="H2419" s="3"/>
    </row>
    <row r="2420" spans="1:8" x14ac:dyDescent="0.25">
      <c r="A2420" s="3"/>
      <c r="B2420" s="3"/>
      <c r="C2420" s="3"/>
      <c r="D2420" s="3"/>
      <c r="E2420" s="3"/>
      <c r="F2420" s="3"/>
      <c r="G2420" s="65"/>
      <c r="H2420" s="3"/>
    </row>
    <row r="2421" spans="1:8" x14ac:dyDescent="0.25">
      <c r="A2421" s="3"/>
      <c r="B2421" s="3"/>
      <c r="C2421" s="3"/>
      <c r="D2421" s="3"/>
      <c r="E2421" s="3"/>
      <c r="F2421" s="3"/>
      <c r="G2421" s="65"/>
      <c r="H2421" s="3"/>
    </row>
    <row r="2422" spans="1:8" x14ac:dyDescent="0.25">
      <c r="A2422" s="3"/>
      <c r="B2422" s="3"/>
      <c r="C2422" s="3"/>
      <c r="D2422" s="3"/>
      <c r="E2422" s="3"/>
      <c r="F2422" s="3"/>
      <c r="G2422" s="65"/>
      <c r="H2422" s="3"/>
    </row>
    <row r="2423" spans="1:8" x14ac:dyDescent="0.25">
      <c r="A2423" s="3"/>
      <c r="B2423" s="3"/>
      <c r="C2423" s="3"/>
      <c r="D2423" s="3"/>
      <c r="E2423" s="3"/>
      <c r="F2423" s="3"/>
      <c r="G2423" s="65"/>
      <c r="H2423" s="3"/>
    </row>
    <row r="2424" spans="1:8" x14ac:dyDescent="0.25">
      <c r="A2424" s="3"/>
      <c r="B2424" s="3"/>
      <c r="C2424" s="3"/>
      <c r="D2424" s="3"/>
      <c r="E2424" s="3"/>
      <c r="F2424" s="3"/>
      <c r="G2424" s="65"/>
      <c r="H2424" s="3"/>
    </row>
    <row r="2425" spans="1:8" x14ac:dyDescent="0.25">
      <c r="A2425" s="3"/>
      <c r="B2425" s="3"/>
      <c r="C2425" s="3"/>
      <c r="D2425" s="3"/>
      <c r="E2425" s="3"/>
      <c r="F2425" s="3"/>
      <c r="G2425" s="65"/>
      <c r="H2425" s="3"/>
    </row>
    <row r="2426" spans="1:8" x14ac:dyDescent="0.25">
      <c r="A2426" s="3"/>
      <c r="B2426" s="3"/>
      <c r="C2426" s="3"/>
      <c r="D2426" s="3"/>
      <c r="E2426" s="3"/>
      <c r="F2426" s="3"/>
      <c r="G2426" s="65"/>
      <c r="H2426" s="3"/>
    </row>
    <row r="2427" spans="1:8" x14ac:dyDescent="0.25">
      <c r="A2427" s="3"/>
      <c r="B2427" s="3"/>
      <c r="C2427" s="3"/>
      <c r="D2427" s="3"/>
      <c r="E2427" s="3"/>
      <c r="F2427" s="3"/>
      <c r="G2427" s="65"/>
      <c r="H2427" s="3"/>
    </row>
    <row r="2428" spans="1:8" x14ac:dyDescent="0.25">
      <c r="A2428" s="3"/>
      <c r="B2428" s="3"/>
      <c r="C2428" s="3"/>
      <c r="D2428" s="3"/>
      <c r="E2428" s="3"/>
      <c r="F2428" s="3"/>
      <c r="G2428" s="65"/>
      <c r="H2428" s="3"/>
    </row>
    <row r="2429" spans="1:8" x14ac:dyDescent="0.25">
      <c r="A2429" s="3"/>
      <c r="B2429" s="3"/>
      <c r="C2429" s="3"/>
      <c r="D2429" s="3"/>
      <c r="E2429" s="3"/>
      <c r="F2429" s="3"/>
      <c r="G2429" s="65"/>
      <c r="H2429" s="3"/>
    </row>
    <row r="2430" spans="1:8" x14ac:dyDescent="0.25">
      <c r="A2430" s="3"/>
      <c r="B2430" s="3"/>
      <c r="C2430" s="3"/>
      <c r="D2430" s="3"/>
      <c r="E2430" s="3"/>
      <c r="F2430" s="3"/>
      <c r="G2430" s="65"/>
      <c r="H2430" s="3"/>
    </row>
    <row r="2431" spans="1:8" x14ac:dyDescent="0.25">
      <c r="A2431" s="3"/>
      <c r="B2431" s="3"/>
      <c r="C2431" s="3"/>
      <c r="D2431" s="3"/>
      <c r="E2431" s="3"/>
      <c r="F2431" s="3"/>
      <c r="G2431" s="65"/>
      <c r="H2431" s="3"/>
    </row>
    <row r="2432" spans="1:8" x14ac:dyDescent="0.25">
      <c r="A2432" s="3"/>
      <c r="B2432" s="3"/>
      <c r="C2432" s="3"/>
      <c r="D2432" s="3"/>
      <c r="E2432" s="3"/>
      <c r="F2432" s="3"/>
      <c r="G2432" s="65"/>
      <c r="H2432" s="3"/>
    </row>
    <row r="2433" spans="1:8" x14ac:dyDescent="0.25">
      <c r="A2433" s="3"/>
      <c r="B2433" s="3"/>
      <c r="C2433" s="3"/>
      <c r="D2433" s="3"/>
      <c r="E2433" s="3"/>
      <c r="F2433" s="3"/>
      <c r="G2433" s="65"/>
      <c r="H2433" s="3"/>
    </row>
    <row r="2434" spans="1:8" x14ac:dyDescent="0.25">
      <c r="A2434" s="3"/>
      <c r="B2434" s="3"/>
      <c r="C2434" s="3"/>
      <c r="D2434" s="3"/>
      <c r="E2434" s="3"/>
      <c r="F2434" s="3"/>
      <c r="G2434" s="65"/>
      <c r="H2434" s="3"/>
    </row>
    <row r="2435" spans="1:8" x14ac:dyDescent="0.25">
      <c r="A2435" s="3"/>
      <c r="B2435" s="3"/>
      <c r="C2435" s="3"/>
      <c r="D2435" s="3"/>
      <c r="E2435" s="3"/>
      <c r="F2435" s="3"/>
      <c r="G2435" s="65"/>
      <c r="H2435" s="3"/>
    </row>
    <row r="2436" spans="1:8" x14ac:dyDescent="0.25">
      <c r="A2436" s="3"/>
      <c r="B2436" s="3"/>
      <c r="C2436" s="3"/>
      <c r="D2436" s="3"/>
      <c r="E2436" s="3"/>
      <c r="F2436" s="3"/>
      <c r="G2436" s="65"/>
      <c r="H2436" s="3"/>
    </row>
    <row r="2437" spans="1:8" x14ac:dyDescent="0.25">
      <c r="A2437" s="3"/>
      <c r="B2437" s="3"/>
      <c r="C2437" s="3"/>
      <c r="D2437" s="3"/>
      <c r="E2437" s="3"/>
      <c r="F2437" s="3"/>
      <c r="G2437" s="65"/>
      <c r="H2437" s="3"/>
    </row>
    <row r="2438" spans="1:8" x14ac:dyDescent="0.25">
      <c r="A2438" s="3"/>
      <c r="B2438" s="3"/>
      <c r="C2438" s="3"/>
      <c r="D2438" s="3"/>
      <c r="E2438" s="3"/>
      <c r="F2438" s="3"/>
      <c r="G2438" s="65"/>
      <c r="H2438" s="3"/>
    </row>
    <row r="2439" spans="1:8" x14ac:dyDescent="0.25">
      <c r="A2439" s="3"/>
      <c r="B2439" s="3"/>
      <c r="C2439" s="3"/>
      <c r="D2439" s="3"/>
      <c r="E2439" s="3"/>
      <c r="F2439" s="3"/>
      <c r="G2439" s="65"/>
      <c r="H2439" s="3"/>
    </row>
    <row r="2440" spans="1:8" x14ac:dyDescent="0.25">
      <c r="A2440" s="3"/>
      <c r="B2440" s="3"/>
      <c r="C2440" s="3"/>
      <c r="D2440" s="3"/>
      <c r="E2440" s="3"/>
      <c r="F2440" s="3"/>
      <c r="G2440" s="65"/>
      <c r="H2440" s="3"/>
    </row>
    <row r="2441" spans="1:8" x14ac:dyDescent="0.25">
      <c r="A2441" s="3"/>
      <c r="B2441" s="3"/>
      <c r="C2441" s="3"/>
      <c r="D2441" s="3"/>
      <c r="E2441" s="3"/>
      <c r="F2441" s="3"/>
      <c r="G2441" s="65"/>
      <c r="H2441" s="3"/>
    </row>
    <row r="2442" spans="1:8" x14ac:dyDescent="0.25">
      <c r="A2442" s="3"/>
      <c r="B2442" s="3"/>
      <c r="C2442" s="3"/>
      <c r="D2442" s="3"/>
      <c r="E2442" s="3"/>
      <c r="F2442" s="3"/>
      <c r="G2442" s="65"/>
      <c r="H2442" s="3"/>
    </row>
    <row r="2443" spans="1:8" x14ac:dyDescent="0.25">
      <c r="A2443" s="3"/>
      <c r="B2443" s="3"/>
      <c r="C2443" s="3"/>
      <c r="D2443" s="3"/>
      <c r="E2443" s="3"/>
      <c r="F2443" s="3"/>
      <c r="G2443" s="65"/>
      <c r="H2443" s="3"/>
    </row>
    <row r="2444" spans="1:8" x14ac:dyDescent="0.25">
      <c r="A2444" s="3"/>
      <c r="B2444" s="3"/>
      <c r="C2444" s="3"/>
      <c r="D2444" s="3"/>
      <c r="E2444" s="3"/>
      <c r="F2444" s="3"/>
      <c r="G2444" s="65"/>
      <c r="H2444" s="3"/>
    </row>
    <row r="2445" spans="1:8" x14ac:dyDescent="0.25">
      <c r="A2445" s="3"/>
      <c r="B2445" s="3"/>
      <c r="C2445" s="3"/>
      <c r="D2445" s="3"/>
      <c r="E2445" s="3"/>
      <c r="F2445" s="3"/>
      <c r="G2445" s="65"/>
      <c r="H2445" s="3"/>
    </row>
    <row r="2446" spans="1:8" x14ac:dyDescent="0.25">
      <c r="A2446" s="3"/>
      <c r="B2446" s="3"/>
      <c r="C2446" s="3"/>
      <c r="D2446" s="3"/>
      <c r="E2446" s="3"/>
      <c r="F2446" s="3"/>
      <c r="G2446" s="65"/>
      <c r="H2446" s="3"/>
    </row>
    <row r="2447" spans="1:8" x14ac:dyDescent="0.25">
      <c r="A2447" s="3"/>
      <c r="B2447" s="3"/>
      <c r="C2447" s="3"/>
      <c r="D2447" s="3"/>
      <c r="E2447" s="3"/>
      <c r="F2447" s="3"/>
      <c r="G2447" s="65"/>
      <c r="H2447" s="3"/>
    </row>
    <row r="2448" spans="1:8" x14ac:dyDescent="0.25">
      <c r="A2448" s="3"/>
      <c r="B2448" s="3"/>
      <c r="C2448" s="3"/>
      <c r="D2448" s="3"/>
      <c r="E2448" s="3"/>
      <c r="F2448" s="3"/>
      <c r="G2448" s="65"/>
      <c r="H2448" s="3"/>
    </row>
    <row r="2449" spans="1:8" x14ac:dyDescent="0.25">
      <c r="A2449" s="3"/>
      <c r="B2449" s="3"/>
      <c r="C2449" s="3"/>
      <c r="D2449" s="3"/>
      <c r="E2449" s="3"/>
      <c r="F2449" s="3"/>
      <c r="G2449" s="65"/>
      <c r="H2449" s="3"/>
    </row>
    <row r="2450" spans="1:8" x14ac:dyDescent="0.25">
      <c r="A2450" s="3"/>
      <c r="B2450" s="3"/>
      <c r="C2450" s="3"/>
      <c r="D2450" s="3"/>
      <c r="E2450" s="3"/>
      <c r="F2450" s="3"/>
      <c r="G2450" s="65"/>
      <c r="H2450" s="3"/>
    </row>
    <row r="2451" spans="1:8" x14ac:dyDescent="0.25">
      <c r="A2451" s="3"/>
      <c r="B2451" s="3"/>
      <c r="C2451" s="3"/>
      <c r="D2451" s="3"/>
      <c r="E2451" s="3"/>
      <c r="F2451" s="3"/>
      <c r="G2451" s="65"/>
      <c r="H2451" s="3"/>
    </row>
    <row r="2452" spans="1:8" x14ac:dyDescent="0.25">
      <c r="A2452" s="3"/>
      <c r="B2452" s="3"/>
      <c r="C2452" s="3"/>
      <c r="D2452" s="3"/>
      <c r="E2452" s="3"/>
      <c r="F2452" s="3"/>
      <c r="G2452" s="65"/>
      <c r="H2452" s="3"/>
    </row>
    <row r="2453" spans="1:8" x14ac:dyDescent="0.25">
      <c r="A2453" s="3"/>
      <c r="B2453" s="3"/>
      <c r="C2453" s="3"/>
      <c r="D2453" s="3"/>
      <c r="E2453" s="3"/>
      <c r="F2453" s="3"/>
      <c r="G2453" s="65"/>
      <c r="H2453" s="3"/>
    </row>
    <row r="2454" spans="1:8" x14ac:dyDescent="0.25">
      <c r="A2454" s="3"/>
      <c r="B2454" s="3"/>
      <c r="C2454" s="3"/>
      <c r="D2454" s="3"/>
      <c r="E2454" s="3"/>
      <c r="F2454" s="3"/>
      <c r="G2454" s="65"/>
      <c r="H2454" s="3"/>
    </row>
    <row r="2455" spans="1:8" x14ac:dyDescent="0.25">
      <c r="A2455" s="3"/>
      <c r="B2455" s="3"/>
      <c r="C2455" s="3"/>
      <c r="D2455" s="3"/>
      <c r="E2455" s="3"/>
      <c r="F2455" s="3"/>
      <c r="G2455" s="65"/>
      <c r="H2455" s="3"/>
    </row>
    <row r="2456" spans="1:8" x14ac:dyDescent="0.25">
      <c r="A2456" s="3"/>
      <c r="B2456" s="3"/>
      <c r="C2456" s="3"/>
      <c r="D2456" s="3"/>
      <c r="E2456" s="3"/>
      <c r="F2456" s="3"/>
      <c r="G2456" s="65"/>
      <c r="H2456" s="3"/>
    </row>
    <row r="2457" spans="1:8" x14ac:dyDescent="0.25">
      <c r="A2457" s="3"/>
      <c r="B2457" s="3"/>
      <c r="C2457" s="3"/>
      <c r="D2457" s="3"/>
      <c r="E2457" s="3"/>
      <c r="F2457" s="3"/>
      <c r="G2457" s="65"/>
      <c r="H2457" s="3"/>
    </row>
    <row r="2458" spans="1:8" x14ac:dyDescent="0.25">
      <c r="A2458" s="3"/>
      <c r="B2458" s="3"/>
      <c r="C2458" s="3"/>
      <c r="D2458" s="3"/>
      <c r="E2458" s="3"/>
      <c r="F2458" s="3"/>
      <c r="G2458" s="65"/>
      <c r="H2458" s="3"/>
    </row>
    <row r="2459" spans="1:8" x14ac:dyDescent="0.25">
      <c r="A2459" s="3"/>
      <c r="B2459" s="3"/>
      <c r="C2459" s="3"/>
      <c r="D2459" s="3"/>
      <c r="E2459" s="3"/>
      <c r="F2459" s="3"/>
      <c r="G2459" s="65"/>
      <c r="H2459" s="3"/>
    </row>
    <row r="2460" spans="1:8" x14ac:dyDescent="0.25">
      <c r="A2460" s="3"/>
      <c r="B2460" s="3"/>
      <c r="C2460" s="3"/>
      <c r="D2460" s="3"/>
      <c r="E2460" s="3"/>
      <c r="F2460" s="3"/>
      <c r="G2460" s="65"/>
      <c r="H2460" s="3"/>
    </row>
    <row r="2461" spans="1:8" x14ac:dyDescent="0.25">
      <c r="A2461" s="3"/>
      <c r="B2461" s="3"/>
      <c r="C2461" s="3"/>
      <c r="D2461" s="3"/>
      <c r="E2461" s="3"/>
      <c r="F2461" s="3"/>
      <c r="G2461" s="65"/>
      <c r="H2461" s="3"/>
    </row>
    <row r="2462" spans="1:8" x14ac:dyDescent="0.25">
      <c r="A2462" s="3"/>
      <c r="B2462" s="3"/>
      <c r="C2462" s="3"/>
      <c r="D2462" s="3"/>
      <c r="E2462" s="3"/>
      <c r="F2462" s="3"/>
      <c r="G2462" s="65"/>
      <c r="H2462" s="3"/>
    </row>
    <row r="2463" spans="1:8" x14ac:dyDescent="0.25">
      <c r="A2463" s="3"/>
      <c r="B2463" s="3"/>
      <c r="C2463" s="3"/>
      <c r="D2463" s="3"/>
      <c r="E2463" s="3"/>
      <c r="F2463" s="3"/>
      <c r="G2463" s="65"/>
      <c r="H2463" s="3"/>
    </row>
    <row r="2464" spans="1:8" x14ac:dyDescent="0.25">
      <c r="A2464" s="3"/>
      <c r="B2464" s="3"/>
      <c r="C2464" s="3"/>
      <c r="D2464" s="3"/>
      <c r="E2464" s="3"/>
      <c r="F2464" s="3"/>
      <c r="G2464" s="65"/>
      <c r="H2464" s="3"/>
    </row>
    <row r="2465" spans="1:8" x14ac:dyDescent="0.25">
      <c r="A2465" s="3"/>
      <c r="B2465" s="3"/>
      <c r="C2465" s="3"/>
      <c r="D2465" s="3"/>
      <c r="E2465" s="3"/>
      <c r="F2465" s="3"/>
      <c r="G2465" s="65"/>
      <c r="H2465" s="3"/>
    </row>
    <row r="2466" spans="1:8" x14ac:dyDescent="0.25">
      <c r="A2466" s="3"/>
      <c r="B2466" s="3"/>
      <c r="C2466" s="3"/>
      <c r="D2466" s="3"/>
      <c r="E2466" s="3"/>
      <c r="F2466" s="3"/>
      <c r="G2466" s="65"/>
      <c r="H2466" s="3"/>
    </row>
    <row r="2467" spans="1:8" x14ac:dyDescent="0.25">
      <c r="A2467" s="3"/>
      <c r="B2467" s="3"/>
      <c r="C2467" s="3"/>
      <c r="D2467" s="3"/>
      <c r="E2467" s="3"/>
      <c r="F2467" s="3"/>
      <c r="G2467" s="65"/>
      <c r="H2467" s="3"/>
    </row>
    <row r="2468" spans="1:8" x14ac:dyDescent="0.25">
      <c r="A2468" s="3"/>
      <c r="B2468" s="3"/>
      <c r="C2468" s="3"/>
      <c r="D2468" s="3"/>
      <c r="E2468" s="3"/>
      <c r="F2468" s="3"/>
      <c r="G2468" s="65"/>
      <c r="H2468" s="3"/>
    </row>
    <row r="2469" spans="1:8" x14ac:dyDescent="0.25">
      <c r="A2469" s="3"/>
      <c r="B2469" s="3"/>
      <c r="C2469" s="3"/>
      <c r="D2469" s="3"/>
      <c r="E2469" s="3"/>
      <c r="F2469" s="3"/>
      <c r="G2469" s="65"/>
      <c r="H2469" s="3"/>
    </row>
    <row r="2470" spans="1:8" x14ac:dyDescent="0.25">
      <c r="A2470" s="3"/>
      <c r="B2470" s="3"/>
      <c r="C2470" s="3"/>
      <c r="D2470" s="3"/>
      <c r="E2470" s="3"/>
      <c r="F2470" s="3"/>
      <c r="G2470" s="65"/>
      <c r="H2470" s="3"/>
    </row>
    <row r="2471" spans="1:8" x14ac:dyDescent="0.25">
      <c r="A2471" s="3"/>
      <c r="B2471" s="3"/>
      <c r="C2471" s="3"/>
      <c r="D2471" s="3"/>
      <c r="E2471" s="3"/>
      <c r="F2471" s="3"/>
      <c r="G2471" s="65"/>
      <c r="H2471" s="3"/>
    </row>
    <row r="2472" spans="1:8" x14ac:dyDescent="0.25">
      <c r="A2472" s="3"/>
      <c r="B2472" s="3"/>
      <c r="C2472" s="3"/>
      <c r="D2472" s="3"/>
      <c r="E2472" s="3"/>
      <c r="F2472" s="3"/>
      <c r="G2472" s="65"/>
      <c r="H2472" s="3"/>
    </row>
    <row r="2473" spans="1:8" x14ac:dyDescent="0.25">
      <c r="A2473" s="3"/>
      <c r="B2473" s="3"/>
      <c r="C2473" s="3"/>
      <c r="D2473" s="3"/>
      <c r="E2473" s="3"/>
      <c r="F2473" s="3"/>
      <c r="G2473" s="65"/>
      <c r="H2473" s="3"/>
    </row>
    <row r="2474" spans="1:8" x14ac:dyDescent="0.25">
      <c r="A2474" s="3"/>
      <c r="B2474" s="3"/>
      <c r="C2474" s="3"/>
      <c r="D2474" s="3"/>
      <c r="E2474" s="3"/>
      <c r="F2474" s="3"/>
      <c r="G2474" s="65"/>
      <c r="H2474" s="3"/>
    </row>
    <row r="2475" spans="1:8" x14ac:dyDescent="0.25">
      <c r="A2475" s="3"/>
      <c r="B2475" s="3"/>
      <c r="C2475" s="3"/>
      <c r="D2475" s="3"/>
      <c r="E2475" s="3"/>
      <c r="F2475" s="3"/>
      <c r="G2475" s="65"/>
      <c r="H2475" s="3"/>
    </row>
    <row r="2476" spans="1:8" x14ac:dyDescent="0.25">
      <c r="A2476" s="3"/>
      <c r="B2476" s="3"/>
      <c r="C2476" s="3"/>
      <c r="D2476" s="3"/>
      <c r="E2476" s="3"/>
      <c r="F2476" s="3"/>
      <c r="G2476" s="65"/>
      <c r="H2476" s="3"/>
    </row>
    <row r="2477" spans="1:8" x14ac:dyDescent="0.25">
      <c r="A2477" s="3"/>
      <c r="B2477" s="3"/>
      <c r="C2477" s="3"/>
      <c r="D2477" s="3"/>
      <c r="E2477" s="3"/>
      <c r="F2477" s="3"/>
      <c r="G2477" s="65"/>
      <c r="H2477" s="3"/>
    </row>
    <row r="2478" spans="1:8" x14ac:dyDescent="0.25">
      <c r="A2478" s="3"/>
      <c r="B2478" s="3"/>
      <c r="C2478" s="3"/>
      <c r="D2478" s="3"/>
      <c r="E2478" s="3"/>
      <c r="F2478" s="3"/>
      <c r="G2478" s="65"/>
      <c r="H2478" s="3"/>
    </row>
    <row r="2479" spans="1:8" x14ac:dyDescent="0.25">
      <c r="A2479" s="3"/>
      <c r="B2479" s="3"/>
      <c r="C2479" s="3"/>
      <c r="D2479" s="3"/>
      <c r="E2479" s="3"/>
      <c r="F2479" s="3"/>
      <c r="G2479" s="65"/>
      <c r="H2479" s="3"/>
    </row>
    <row r="2480" spans="1:8" x14ac:dyDescent="0.25">
      <c r="A2480" s="3"/>
      <c r="B2480" s="3"/>
      <c r="C2480" s="3"/>
      <c r="D2480" s="3"/>
      <c r="E2480" s="3"/>
      <c r="F2480" s="3"/>
      <c r="G2480" s="65"/>
      <c r="H2480" s="3"/>
    </row>
    <row r="2481" spans="1:8" x14ac:dyDescent="0.25">
      <c r="A2481" s="3"/>
      <c r="B2481" s="3"/>
      <c r="C2481" s="3"/>
      <c r="D2481" s="3"/>
      <c r="E2481" s="3"/>
      <c r="F2481" s="3"/>
      <c r="G2481" s="65"/>
      <c r="H2481" s="3"/>
    </row>
    <row r="2482" spans="1:8" x14ac:dyDescent="0.25">
      <c r="A2482" s="3"/>
      <c r="B2482" s="3"/>
      <c r="C2482" s="3"/>
      <c r="D2482" s="3"/>
      <c r="E2482" s="3"/>
      <c r="F2482" s="3"/>
      <c r="G2482" s="65"/>
      <c r="H2482" s="3"/>
    </row>
    <row r="2483" spans="1:8" x14ac:dyDescent="0.25">
      <c r="A2483" s="3"/>
      <c r="B2483" s="3"/>
      <c r="C2483" s="3"/>
      <c r="D2483" s="3"/>
      <c r="E2483" s="3"/>
      <c r="F2483" s="3"/>
      <c r="G2483" s="65"/>
      <c r="H2483" s="3"/>
    </row>
    <row r="2484" spans="1:8" x14ac:dyDescent="0.25">
      <c r="A2484" s="3"/>
      <c r="B2484" s="3"/>
      <c r="C2484" s="3"/>
      <c r="D2484" s="3"/>
      <c r="E2484" s="3"/>
      <c r="F2484" s="3"/>
      <c r="G2484" s="65"/>
      <c r="H2484" s="3"/>
    </row>
    <row r="2485" spans="1:8" x14ac:dyDescent="0.25">
      <c r="A2485" s="3"/>
      <c r="B2485" s="3"/>
      <c r="C2485" s="3"/>
      <c r="D2485" s="3"/>
      <c r="E2485" s="3"/>
      <c r="F2485" s="3"/>
      <c r="G2485" s="65"/>
      <c r="H2485" s="3"/>
    </row>
    <row r="2486" spans="1:8" x14ac:dyDescent="0.25">
      <c r="A2486" s="3"/>
      <c r="B2486" s="3"/>
      <c r="C2486" s="3"/>
      <c r="D2486" s="3"/>
      <c r="E2486" s="3"/>
      <c r="F2486" s="3"/>
      <c r="G2486" s="65"/>
      <c r="H2486" s="3"/>
    </row>
    <row r="2487" spans="1:8" x14ac:dyDescent="0.25">
      <c r="A2487" s="3"/>
      <c r="B2487" s="3"/>
      <c r="C2487" s="3"/>
      <c r="D2487" s="3"/>
      <c r="E2487" s="3"/>
      <c r="F2487" s="3"/>
      <c r="G2487" s="65"/>
      <c r="H2487" s="3"/>
    </row>
    <row r="2488" spans="1:8" x14ac:dyDescent="0.25">
      <c r="A2488" s="3"/>
      <c r="B2488" s="3"/>
      <c r="C2488" s="3"/>
      <c r="D2488" s="3"/>
      <c r="E2488" s="3"/>
      <c r="F2488" s="3"/>
      <c r="G2488" s="65"/>
      <c r="H2488" s="3"/>
    </row>
    <row r="2489" spans="1:8" x14ac:dyDescent="0.25">
      <c r="A2489" s="3"/>
      <c r="B2489" s="3"/>
      <c r="C2489" s="3"/>
      <c r="D2489" s="3"/>
      <c r="E2489" s="3"/>
      <c r="F2489" s="3"/>
      <c r="G2489" s="65"/>
      <c r="H2489" s="3"/>
    </row>
    <row r="2490" spans="1:8" x14ac:dyDescent="0.25">
      <c r="A2490" s="3"/>
      <c r="B2490" s="3"/>
      <c r="C2490" s="3"/>
      <c r="D2490" s="3"/>
      <c r="E2490" s="3"/>
      <c r="F2490" s="3"/>
      <c r="G2490" s="65"/>
      <c r="H2490" s="3"/>
    </row>
    <row r="2491" spans="1:8" x14ac:dyDescent="0.25">
      <c r="A2491" s="3"/>
      <c r="B2491" s="3"/>
      <c r="C2491" s="3"/>
      <c r="D2491" s="3"/>
      <c r="E2491" s="3"/>
      <c r="F2491" s="3"/>
      <c r="G2491" s="65"/>
      <c r="H2491" s="3"/>
    </row>
    <row r="2492" spans="1:8" x14ac:dyDescent="0.25">
      <c r="A2492" s="3"/>
      <c r="B2492" s="3"/>
      <c r="C2492" s="3"/>
      <c r="D2492" s="3"/>
      <c r="E2492" s="3"/>
      <c r="F2492" s="3"/>
      <c r="G2492" s="65"/>
      <c r="H2492" s="3"/>
    </row>
    <row r="2493" spans="1:8" x14ac:dyDescent="0.25">
      <c r="A2493" s="3"/>
      <c r="B2493" s="3"/>
      <c r="C2493" s="3"/>
      <c r="D2493" s="3"/>
      <c r="E2493" s="3"/>
      <c r="F2493" s="3"/>
      <c r="G2493" s="65"/>
      <c r="H2493" s="3"/>
    </row>
    <row r="2494" spans="1:8" x14ac:dyDescent="0.25">
      <c r="A2494" s="3"/>
      <c r="B2494" s="3"/>
      <c r="C2494" s="3"/>
      <c r="D2494" s="3"/>
      <c r="E2494" s="3"/>
      <c r="F2494" s="3"/>
      <c r="G2494" s="65"/>
      <c r="H2494" s="3"/>
    </row>
    <row r="2495" spans="1:8" x14ac:dyDescent="0.25">
      <c r="A2495" s="3"/>
      <c r="B2495" s="3"/>
      <c r="C2495" s="3"/>
      <c r="D2495" s="3"/>
      <c r="E2495" s="3"/>
      <c r="F2495" s="3"/>
      <c r="G2495" s="65"/>
      <c r="H2495" s="3"/>
    </row>
    <row r="2496" spans="1:8" x14ac:dyDescent="0.25">
      <c r="A2496" s="3"/>
      <c r="B2496" s="3"/>
      <c r="C2496" s="3"/>
      <c r="D2496" s="3"/>
      <c r="E2496" s="3"/>
      <c r="F2496" s="3"/>
      <c r="G2496" s="65"/>
      <c r="H2496" s="3"/>
    </row>
    <row r="2497" spans="1:8" x14ac:dyDescent="0.25">
      <c r="A2497" s="3"/>
      <c r="B2497" s="3"/>
      <c r="C2497" s="3"/>
      <c r="D2497" s="3"/>
      <c r="E2497" s="3"/>
      <c r="F2497" s="3"/>
      <c r="G2497" s="65"/>
      <c r="H2497" s="3"/>
    </row>
    <row r="2498" spans="1:8" x14ac:dyDescent="0.25">
      <c r="A2498" s="3"/>
      <c r="B2498" s="3"/>
      <c r="C2498" s="3"/>
      <c r="D2498" s="3"/>
      <c r="E2498" s="3"/>
      <c r="F2498" s="3"/>
      <c r="G2498" s="65"/>
      <c r="H2498" s="3"/>
    </row>
    <row r="2499" spans="1:8" x14ac:dyDescent="0.25">
      <c r="A2499" s="3"/>
      <c r="B2499" s="3"/>
      <c r="C2499" s="3"/>
      <c r="D2499" s="3"/>
      <c r="E2499" s="3"/>
      <c r="F2499" s="3"/>
      <c r="G2499" s="65"/>
      <c r="H2499" s="3"/>
    </row>
    <row r="2500" spans="1:8" x14ac:dyDescent="0.25">
      <c r="A2500" s="3"/>
      <c r="B2500" s="3"/>
      <c r="C2500" s="3"/>
      <c r="D2500" s="3"/>
      <c r="E2500" s="3"/>
      <c r="F2500" s="3"/>
      <c r="G2500" s="65"/>
      <c r="H2500" s="3"/>
    </row>
    <row r="2501" spans="1:8" x14ac:dyDescent="0.25">
      <c r="A2501" s="3"/>
      <c r="B2501" s="3"/>
      <c r="C2501" s="3"/>
      <c r="D2501" s="3"/>
      <c r="E2501" s="3"/>
      <c r="F2501" s="3"/>
      <c r="G2501" s="65"/>
      <c r="H2501" s="3"/>
    </row>
    <row r="2502" spans="1:8" x14ac:dyDescent="0.25">
      <c r="A2502" s="3"/>
      <c r="B2502" s="3"/>
      <c r="C2502" s="3"/>
      <c r="D2502" s="3"/>
      <c r="E2502" s="3"/>
      <c r="F2502" s="3"/>
      <c r="G2502" s="65"/>
      <c r="H2502" s="3"/>
    </row>
    <row r="2503" spans="1:8" x14ac:dyDescent="0.25">
      <c r="A2503" s="3"/>
      <c r="B2503" s="3"/>
      <c r="C2503" s="3"/>
      <c r="D2503" s="3"/>
      <c r="E2503" s="3"/>
      <c r="F2503" s="3"/>
      <c r="G2503" s="65"/>
      <c r="H2503" s="3"/>
    </row>
    <row r="2504" spans="1:8" x14ac:dyDescent="0.25">
      <c r="A2504" s="3"/>
      <c r="B2504" s="3"/>
      <c r="C2504" s="3"/>
      <c r="D2504" s="3"/>
      <c r="E2504" s="3"/>
      <c r="F2504" s="3"/>
      <c r="G2504" s="65"/>
      <c r="H2504" s="3"/>
    </row>
    <row r="2505" spans="1:8" x14ac:dyDescent="0.25">
      <c r="A2505" s="3"/>
      <c r="B2505" s="3"/>
      <c r="C2505" s="3"/>
      <c r="D2505" s="3"/>
      <c r="E2505" s="3"/>
      <c r="F2505" s="3"/>
      <c r="G2505" s="65"/>
      <c r="H2505" s="3"/>
    </row>
    <row r="2506" spans="1:8" x14ac:dyDescent="0.25">
      <c r="A2506" s="3"/>
      <c r="B2506" s="3"/>
      <c r="C2506" s="3"/>
      <c r="D2506" s="3"/>
      <c r="E2506" s="3"/>
      <c r="F2506" s="3"/>
      <c r="G2506" s="65"/>
      <c r="H2506" s="3"/>
    </row>
    <row r="2507" spans="1:8" x14ac:dyDescent="0.25">
      <c r="A2507" s="3"/>
      <c r="B2507" s="3"/>
      <c r="C2507" s="3"/>
      <c r="D2507" s="3"/>
      <c r="E2507" s="3"/>
      <c r="F2507" s="3"/>
      <c r="G2507" s="65"/>
      <c r="H2507" s="3"/>
    </row>
    <row r="2508" spans="1:8" x14ac:dyDescent="0.25">
      <c r="A2508" s="3"/>
      <c r="B2508" s="3"/>
      <c r="C2508" s="3"/>
      <c r="D2508" s="3"/>
      <c r="E2508" s="3"/>
      <c r="F2508" s="3"/>
      <c r="G2508" s="65"/>
      <c r="H2508" s="3"/>
    </row>
    <row r="2509" spans="1:8" x14ac:dyDescent="0.25">
      <c r="A2509" s="3"/>
      <c r="B2509" s="3"/>
      <c r="C2509" s="3"/>
      <c r="D2509" s="3"/>
      <c r="E2509" s="3"/>
      <c r="F2509" s="3"/>
      <c r="G2509" s="65"/>
      <c r="H2509" s="3"/>
    </row>
    <row r="2510" spans="1:8" x14ac:dyDescent="0.25">
      <c r="A2510" s="3"/>
      <c r="B2510" s="3"/>
      <c r="C2510" s="3"/>
      <c r="D2510" s="3"/>
      <c r="E2510" s="3"/>
      <c r="F2510" s="3"/>
      <c r="G2510" s="65"/>
      <c r="H2510" s="3"/>
    </row>
    <row r="2511" spans="1:8" x14ac:dyDescent="0.25">
      <c r="A2511" s="3"/>
      <c r="B2511" s="3"/>
      <c r="C2511" s="3"/>
      <c r="D2511" s="3"/>
      <c r="E2511" s="3"/>
      <c r="F2511" s="3"/>
      <c r="G2511" s="65"/>
      <c r="H2511" s="3"/>
    </row>
    <row r="2512" spans="1:8" x14ac:dyDescent="0.25">
      <c r="A2512" s="3"/>
      <c r="B2512" s="3"/>
      <c r="C2512" s="3"/>
      <c r="D2512" s="3"/>
      <c r="E2512" s="3"/>
      <c r="F2512" s="3"/>
      <c r="G2512" s="65"/>
      <c r="H2512" s="3"/>
    </row>
    <row r="2513" spans="1:8" x14ac:dyDescent="0.25">
      <c r="A2513" s="3"/>
      <c r="B2513" s="3"/>
      <c r="C2513" s="3"/>
      <c r="D2513" s="3"/>
      <c r="E2513" s="3"/>
      <c r="F2513" s="3"/>
      <c r="G2513" s="65"/>
      <c r="H2513" s="3"/>
    </row>
    <row r="2514" spans="1:8" x14ac:dyDescent="0.25">
      <c r="A2514" s="3"/>
      <c r="B2514" s="3"/>
      <c r="C2514" s="3"/>
      <c r="D2514" s="3"/>
      <c r="E2514" s="3"/>
      <c r="F2514" s="3"/>
      <c r="G2514" s="65"/>
      <c r="H2514" s="3"/>
    </row>
    <row r="2515" spans="1:8" x14ac:dyDescent="0.25">
      <c r="A2515" s="3"/>
      <c r="B2515" s="3"/>
      <c r="C2515" s="3"/>
      <c r="D2515" s="3"/>
      <c r="E2515" s="3"/>
      <c r="F2515" s="3"/>
      <c r="G2515" s="65"/>
      <c r="H2515" s="3"/>
    </row>
    <row r="2516" spans="1:8" x14ac:dyDescent="0.25">
      <c r="A2516" s="3"/>
      <c r="B2516" s="3"/>
      <c r="C2516" s="3"/>
      <c r="D2516" s="3"/>
      <c r="E2516" s="3"/>
      <c r="F2516" s="3"/>
      <c r="G2516" s="65"/>
      <c r="H2516" s="3"/>
    </row>
    <row r="2517" spans="1:8" x14ac:dyDescent="0.25">
      <c r="A2517" s="3"/>
      <c r="B2517" s="3"/>
      <c r="C2517" s="3"/>
      <c r="D2517" s="3"/>
      <c r="E2517" s="3"/>
      <c r="F2517" s="3"/>
      <c r="G2517" s="65"/>
      <c r="H2517" s="3"/>
    </row>
    <row r="2518" spans="1:8" x14ac:dyDescent="0.25">
      <c r="A2518" s="3"/>
      <c r="B2518" s="3"/>
      <c r="C2518" s="3"/>
      <c r="D2518" s="3"/>
      <c r="E2518" s="3"/>
      <c r="F2518" s="3"/>
      <c r="G2518" s="65"/>
      <c r="H2518" s="3"/>
    </row>
    <row r="2519" spans="1:8" x14ac:dyDescent="0.25">
      <c r="A2519" s="3"/>
      <c r="B2519" s="3"/>
      <c r="C2519" s="3"/>
      <c r="D2519" s="3"/>
      <c r="E2519" s="3"/>
      <c r="F2519" s="3"/>
      <c r="G2519" s="65"/>
      <c r="H2519" s="3"/>
    </row>
    <row r="2520" spans="1:8" x14ac:dyDescent="0.25">
      <c r="A2520" s="3"/>
      <c r="B2520" s="3"/>
      <c r="C2520" s="3"/>
      <c r="D2520" s="3"/>
      <c r="E2520" s="3"/>
      <c r="F2520" s="3"/>
      <c r="G2520" s="65"/>
      <c r="H2520" s="3"/>
    </row>
    <row r="2521" spans="1:8" x14ac:dyDescent="0.25">
      <c r="A2521" s="3"/>
      <c r="B2521" s="3"/>
      <c r="C2521" s="3"/>
      <c r="D2521" s="3"/>
      <c r="E2521" s="3"/>
      <c r="F2521" s="3"/>
      <c r="G2521" s="65"/>
      <c r="H2521" s="3"/>
    </row>
    <row r="2522" spans="1:8" x14ac:dyDescent="0.25">
      <c r="A2522" s="3"/>
      <c r="B2522" s="3"/>
      <c r="C2522" s="3"/>
      <c r="D2522" s="3"/>
      <c r="E2522" s="3"/>
      <c r="F2522" s="3"/>
      <c r="G2522" s="65"/>
      <c r="H2522" s="3"/>
    </row>
    <row r="2523" spans="1:8" x14ac:dyDescent="0.25">
      <c r="A2523" s="3"/>
      <c r="B2523" s="3"/>
      <c r="C2523" s="3"/>
      <c r="D2523" s="3"/>
      <c r="E2523" s="3"/>
      <c r="F2523" s="3"/>
      <c r="G2523" s="65"/>
      <c r="H2523" s="3"/>
    </row>
    <row r="2524" spans="1:8" x14ac:dyDescent="0.25">
      <c r="A2524" s="3"/>
      <c r="B2524" s="3"/>
      <c r="C2524" s="3"/>
      <c r="D2524" s="3"/>
      <c r="E2524" s="3"/>
      <c r="F2524" s="3"/>
      <c r="G2524" s="65"/>
      <c r="H2524" s="3"/>
    </row>
    <row r="2525" spans="1:8" x14ac:dyDescent="0.25">
      <c r="A2525" s="3"/>
      <c r="B2525" s="3"/>
      <c r="C2525" s="3"/>
      <c r="D2525" s="3"/>
      <c r="E2525" s="3"/>
      <c r="F2525" s="3"/>
      <c r="G2525" s="65"/>
      <c r="H2525" s="3"/>
    </row>
    <row r="2526" spans="1:8" x14ac:dyDescent="0.25">
      <c r="A2526" s="3"/>
      <c r="B2526" s="3"/>
      <c r="C2526" s="3"/>
      <c r="D2526" s="3"/>
      <c r="E2526" s="3"/>
      <c r="F2526" s="3"/>
      <c r="G2526" s="65"/>
      <c r="H2526" s="3"/>
    </row>
    <row r="2527" spans="1:8" x14ac:dyDescent="0.25">
      <c r="A2527" s="3"/>
      <c r="B2527" s="3"/>
      <c r="C2527" s="3"/>
      <c r="D2527" s="3"/>
      <c r="E2527" s="3"/>
      <c r="F2527" s="3"/>
      <c r="G2527" s="65"/>
      <c r="H2527" s="3"/>
    </row>
    <row r="2528" spans="1:8" x14ac:dyDescent="0.25">
      <c r="A2528" s="3"/>
      <c r="B2528" s="3"/>
      <c r="C2528" s="3"/>
      <c r="D2528" s="3"/>
      <c r="E2528" s="3"/>
      <c r="F2528" s="3"/>
      <c r="G2528" s="65"/>
      <c r="H2528" s="3"/>
    </row>
    <row r="2529" spans="1:8" x14ac:dyDescent="0.25">
      <c r="A2529" s="3"/>
      <c r="B2529" s="3"/>
      <c r="C2529" s="3"/>
      <c r="D2529" s="3"/>
      <c r="E2529" s="3"/>
      <c r="F2529" s="3"/>
      <c r="G2529" s="65"/>
      <c r="H2529" s="3"/>
    </row>
    <row r="2530" spans="1:8" x14ac:dyDescent="0.25">
      <c r="A2530" s="3"/>
      <c r="B2530" s="3"/>
      <c r="C2530" s="3"/>
      <c r="D2530" s="3"/>
      <c r="E2530" s="3"/>
      <c r="F2530" s="3"/>
      <c r="G2530" s="65"/>
      <c r="H2530" s="3"/>
    </row>
    <row r="2531" spans="1:8" x14ac:dyDescent="0.25">
      <c r="A2531" s="3"/>
      <c r="B2531" s="3"/>
      <c r="C2531" s="3"/>
      <c r="D2531" s="3"/>
      <c r="E2531" s="3"/>
      <c r="F2531" s="3"/>
      <c r="G2531" s="65"/>
      <c r="H2531" s="3"/>
    </row>
    <row r="2532" spans="1:8" x14ac:dyDescent="0.25">
      <c r="A2532" s="3"/>
      <c r="B2532" s="3"/>
      <c r="C2532" s="3"/>
      <c r="D2532" s="3"/>
      <c r="E2532" s="3"/>
      <c r="F2532" s="3"/>
      <c r="G2532" s="65"/>
      <c r="H2532" s="3"/>
    </row>
    <row r="2533" spans="1:8" x14ac:dyDescent="0.25">
      <c r="A2533" s="3"/>
      <c r="B2533" s="3"/>
      <c r="C2533" s="3"/>
      <c r="D2533" s="3"/>
      <c r="E2533" s="3"/>
      <c r="F2533" s="3"/>
      <c r="G2533" s="65"/>
      <c r="H2533" s="3"/>
    </row>
    <row r="2534" spans="1:8" x14ac:dyDescent="0.25">
      <c r="A2534" s="3"/>
      <c r="B2534" s="3"/>
      <c r="C2534" s="3"/>
      <c r="D2534" s="3"/>
      <c r="E2534" s="3"/>
      <c r="F2534" s="3"/>
      <c r="G2534" s="65"/>
      <c r="H2534" s="3"/>
    </row>
    <row r="2535" spans="1:8" x14ac:dyDescent="0.25">
      <c r="A2535" s="3"/>
      <c r="B2535" s="3"/>
      <c r="C2535" s="3"/>
      <c r="D2535" s="3"/>
      <c r="E2535" s="3"/>
      <c r="F2535" s="3"/>
      <c r="G2535" s="65"/>
      <c r="H2535" s="3"/>
    </row>
    <row r="2536" spans="1:8" x14ac:dyDescent="0.25">
      <c r="A2536" s="3"/>
      <c r="B2536" s="3"/>
      <c r="C2536" s="3"/>
      <c r="D2536" s="3"/>
      <c r="E2536" s="3"/>
      <c r="F2536" s="3"/>
      <c r="G2536" s="65"/>
      <c r="H2536" s="3"/>
    </row>
    <row r="2537" spans="1:8" x14ac:dyDescent="0.25">
      <c r="A2537" s="3"/>
      <c r="B2537" s="3"/>
      <c r="C2537" s="3"/>
      <c r="D2537" s="3"/>
      <c r="E2537" s="3"/>
      <c r="F2537" s="3"/>
      <c r="G2537" s="65"/>
      <c r="H2537" s="3"/>
    </row>
    <row r="2538" spans="1:8" x14ac:dyDescent="0.25">
      <c r="A2538" s="3"/>
      <c r="B2538" s="3"/>
      <c r="C2538" s="3"/>
      <c r="D2538" s="3"/>
      <c r="E2538" s="3"/>
      <c r="F2538" s="3"/>
      <c r="G2538" s="65"/>
      <c r="H2538" s="3"/>
    </row>
    <row r="2539" spans="1:8" x14ac:dyDescent="0.25">
      <c r="A2539" s="3"/>
      <c r="B2539" s="3"/>
      <c r="C2539" s="3"/>
      <c r="D2539" s="3"/>
      <c r="E2539" s="3"/>
      <c r="F2539" s="3"/>
      <c r="G2539" s="65"/>
      <c r="H2539" s="3"/>
    </row>
    <row r="2540" spans="1:8" x14ac:dyDescent="0.25">
      <c r="A2540" s="3"/>
      <c r="B2540" s="3"/>
      <c r="C2540" s="3"/>
      <c r="D2540" s="3"/>
      <c r="E2540" s="3"/>
      <c r="F2540" s="3"/>
      <c r="G2540" s="65"/>
      <c r="H2540" s="3"/>
    </row>
    <row r="2541" spans="1:8" x14ac:dyDescent="0.25">
      <c r="A2541" s="3"/>
      <c r="B2541" s="3"/>
      <c r="C2541" s="3"/>
      <c r="D2541" s="3"/>
      <c r="E2541" s="3"/>
      <c r="F2541" s="3"/>
      <c r="G2541" s="65"/>
      <c r="H2541" s="3"/>
    </row>
    <row r="2542" spans="1:8" x14ac:dyDescent="0.25">
      <c r="A2542" s="3"/>
      <c r="B2542" s="3"/>
      <c r="C2542" s="3"/>
      <c r="D2542" s="3"/>
      <c r="E2542" s="3"/>
      <c r="F2542" s="3"/>
      <c r="G2542" s="65"/>
      <c r="H2542" s="3"/>
    </row>
    <row r="2543" spans="1:8" x14ac:dyDescent="0.25">
      <c r="A2543" s="3"/>
      <c r="B2543" s="3"/>
      <c r="C2543" s="3"/>
      <c r="D2543" s="3"/>
      <c r="E2543" s="3"/>
      <c r="F2543" s="3"/>
      <c r="G2543" s="65"/>
      <c r="H2543" s="3"/>
    </row>
    <row r="2544" spans="1:8" x14ac:dyDescent="0.25">
      <c r="A2544" s="3"/>
      <c r="B2544" s="3"/>
      <c r="C2544" s="3"/>
      <c r="D2544" s="3"/>
      <c r="E2544" s="3"/>
      <c r="F2544" s="3"/>
      <c r="G2544" s="65"/>
      <c r="H2544" s="3"/>
    </row>
    <row r="2545" spans="1:8" x14ac:dyDescent="0.25">
      <c r="A2545" s="3"/>
      <c r="B2545" s="3"/>
      <c r="C2545" s="3"/>
      <c r="D2545" s="3"/>
      <c r="E2545" s="3"/>
      <c r="F2545" s="3"/>
      <c r="G2545" s="65"/>
      <c r="H2545" s="3"/>
    </row>
    <row r="2546" spans="1:8" x14ac:dyDescent="0.25">
      <c r="A2546" s="3"/>
      <c r="B2546" s="3"/>
      <c r="C2546" s="3"/>
      <c r="D2546" s="3"/>
      <c r="E2546" s="3"/>
      <c r="F2546" s="3"/>
      <c r="G2546" s="65"/>
      <c r="H2546" s="3"/>
    </row>
    <row r="2547" spans="1:8" x14ac:dyDescent="0.25">
      <c r="A2547" s="3"/>
      <c r="B2547" s="3"/>
      <c r="C2547" s="3"/>
      <c r="D2547" s="3"/>
      <c r="E2547" s="3"/>
      <c r="F2547" s="3"/>
      <c r="G2547" s="65"/>
      <c r="H2547" s="3"/>
    </row>
    <row r="2548" spans="1:8" x14ac:dyDescent="0.25">
      <c r="A2548" s="3"/>
      <c r="B2548" s="3"/>
      <c r="C2548" s="3"/>
      <c r="D2548" s="3"/>
      <c r="E2548" s="3"/>
      <c r="F2548" s="3"/>
      <c r="G2548" s="65"/>
      <c r="H2548" s="3"/>
    </row>
    <row r="2549" spans="1:8" x14ac:dyDescent="0.25">
      <c r="A2549" s="3"/>
      <c r="B2549" s="3"/>
      <c r="C2549" s="3"/>
      <c r="D2549" s="3"/>
      <c r="E2549" s="3"/>
      <c r="F2549" s="3"/>
      <c r="G2549" s="65"/>
      <c r="H2549" s="3"/>
    </row>
    <row r="2550" spans="1:8" x14ac:dyDescent="0.25">
      <c r="A2550" s="3"/>
      <c r="B2550" s="3"/>
      <c r="C2550" s="3"/>
      <c r="D2550" s="3"/>
      <c r="E2550" s="3"/>
      <c r="F2550" s="3"/>
      <c r="G2550" s="65"/>
      <c r="H2550" s="3"/>
    </row>
    <row r="2551" spans="1:8" x14ac:dyDescent="0.25">
      <c r="A2551" s="3"/>
      <c r="B2551" s="3"/>
      <c r="C2551" s="3"/>
      <c r="D2551" s="3"/>
      <c r="E2551" s="3"/>
      <c r="F2551" s="3"/>
      <c r="G2551" s="65"/>
      <c r="H2551" s="3"/>
    </row>
    <row r="2552" spans="1:8" x14ac:dyDescent="0.25">
      <c r="A2552" s="3"/>
      <c r="B2552" s="3"/>
      <c r="C2552" s="3"/>
      <c r="D2552" s="3"/>
      <c r="E2552" s="3"/>
      <c r="F2552" s="3"/>
      <c r="G2552" s="65"/>
      <c r="H2552" s="3"/>
    </row>
    <row r="2553" spans="1:8" x14ac:dyDescent="0.25">
      <c r="A2553" s="3"/>
      <c r="B2553" s="3"/>
      <c r="C2553" s="3"/>
      <c r="D2553" s="3"/>
      <c r="E2553" s="3"/>
      <c r="F2553" s="3"/>
      <c r="G2553" s="65"/>
      <c r="H2553" s="3"/>
    </row>
    <row r="2554" spans="1:8" x14ac:dyDescent="0.25">
      <c r="A2554" s="3"/>
      <c r="B2554" s="3"/>
      <c r="C2554" s="3"/>
      <c r="D2554" s="3"/>
      <c r="E2554" s="3"/>
      <c r="F2554" s="3"/>
      <c r="G2554" s="65"/>
      <c r="H2554" s="3"/>
    </row>
    <row r="2555" spans="1:8" x14ac:dyDescent="0.25">
      <c r="A2555" s="3"/>
      <c r="B2555" s="3"/>
      <c r="C2555" s="3"/>
      <c r="D2555" s="3"/>
      <c r="E2555" s="3"/>
      <c r="F2555" s="3"/>
      <c r="G2555" s="65"/>
      <c r="H2555" s="3"/>
    </row>
    <row r="2556" spans="1:8" x14ac:dyDescent="0.25">
      <c r="A2556" s="3"/>
      <c r="B2556" s="3"/>
      <c r="C2556" s="3"/>
      <c r="D2556" s="3"/>
      <c r="E2556" s="3"/>
      <c r="F2556" s="3"/>
      <c r="G2556" s="65"/>
      <c r="H2556" s="3"/>
    </row>
    <row r="2557" spans="1:8" x14ac:dyDescent="0.25">
      <c r="A2557" s="3"/>
      <c r="B2557" s="3"/>
      <c r="C2557" s="3"/>
      <c r="D2557" s="3"/>
      <c r="E2557" s="3"/>
      <c r="F2557" s="3"/>
      <c r="G2557" s="65"/>
      <c r="H2557" s="3"/>
    </row>
    <row r="2558" spans="1:8" x14ac:dyDescent="0.25">
      <c r="A2558" s="3"/>
      <c r="B2558" s="3"/>
      <c r="C2558" s="3"/>
      <c r="D2558" s="3"/>
      <c r="E2558" s="3"/>
      <c r="F2558" s="3"/>
      <c r="G2558" s="65"/>
      <c r="H2558" s="3"/>
    </row>
    <row r="2559" spans="1:8" x14ac:dyDescent="0.25">
      <c r="A2559" s="3"/>
      <c r="B2559" s="3"/>
      <c r="C2559" s="3"/>
      <c r="D2559" s="3"/>
      <c r="E2559" s="3"/>
      <c r="F2559" s="3"/>
      <c r="G2559" s="65"/>
      <c r="H2559" s="3"/>
    </row>
    <row r="2560" spans="1:8" x14ac:dyDescent="0.25">
      <c r="A2560" s="3"/>
      <c r="B2560" s="3"/>
      <c r="C2560" s="3"/>
      <c r="D2560" s="3"/>
      <c r="E2560" s="3"/>
      <c r="F2560" s="3"/>
      <c r="G2560" s="65"/>
      <c r="H2560" s="3"/>
    </row>
    <row r="2561" spans="1:8" x14ac:dyDescent="0.25">
      <c r="A2561" s="3"/>
      <c r="B2561" s="3"/>
      <c r="C2561" s="3"/>
      <c r="D2561" s="3"/>
      <c r="E2561" s="3"/>
      <c r="F2561" s="3"/>
      <c r="G2561" s="65"/>
      <c r="H2561" s="3"/>
    </row>
    <row r="2562" spans="1:8" x14ac:dyDescent="0.25">
      <c r="A2562" s="3"/>
      <c r="B2562" s="3"/>
      <c r="C2562" s="3"/>
      <c r="D2562" s="3"/>
      <c r="E2562" s="3"/>
      <c r="F2562" s="3"/>
      <c r="G2562" s="65"/>
      <c r="H2562" s="3"/>
    </row>
    <row r="2563" spans="1:8" x14ac:dyDescent="0.25">
      <c r="A2563" s="3"/>
      <c r="B2563" s="3"/>
      <c r="C2563" s="3"/>
      <c r="D2563" s="3"/>
      <c r="E2563" s="3"/>
      <c r="F2563" s="3"/>
      <c r="G2563" s="65"/>
      <c r="H2563" s="3"/>
    </row>
    <row r="2564" spans="1:8" x14ac:dyDescent="0.25">
      <c r="A2564" s="3"/>
      <c r="B2564" s="3"/>
      <c r="C2564" s="3"/>
      <c r="D2564" s="3"/>
      <c r="E2564" s="3"/>
      <c r="F2564" s="3"/>
      <c r="G2564" s="65"/>
      <c r="H2564" s="3"/>
    </row>
    <row r="2565" spans="1:8" x14ac:dyDescent="0.25">
      <c r="A2565" s="3"/>
      <c r="B2565" s="3"/>
      <c r="C2565" s="3"/>
      <c r="D2565" s="3"/>
      <c r="E2565" s="3"/>
      <c r="F2565" s="3"/>
      <c r="G2565" s="65"/>
      <c r="H2565" s="3"/>
    </row>
    <row r="2566" spans="1:8" x14ac:dyDescent="0.25">
      <c r="A2566" s="3"/>
      <c r="B2566" s="3"/>
      <c r="C2566" s="3"/>
      <c r="D2566" s="3"/>
      <c r="E2566" s="3"/>
      <c r="F2566" s="3"/>
      <c r="G2566" s="65"/>
      <c r="H2566" s="3"/>
    </row>
    <row r="2567" spans="1:8" x14ac:dyDescent="0.25">
      <c r="A2567" s="3"/>
      <c r="B2567" s="3"/>
      <c r="C2567" s="3"/>
      <c r="D2567" s="3"/>
      <c r="E2567" s="3"/>
      <c r="F2567" s="3"/>
      <c r="G2567" s="65"/>
      <c r="H2567" s="3"/>
    </row>
    <row r="2568" spans="1:8" x14ac:dyDescent="0.25">
      <c r="A2568" s="3"/>
      <c r="B2568" s="3"/>
      <c r="C2568" s="3"/>
      <c r="D2568" s="3"/>
      <c r="E2568" s="3"/>
      <c r="F2568" s="3"/>
      <c r="G2568" s="65"/>
      <c r="H2568" s="3"/>
    </row>
    <row r="2569" spans="1:8" x14ac:dyDescent="0.25">
      <c r="A2569" s="3"/>
      <c r="B2569" s="3"/>
      <c r="C2569" s="3"/>
      <c r="D2569" s="3"/>
      <c r="E2569" s="3"/>
      <c r="F2569" s="3"/>
      <c r="G2569" s="65"/>
      <c r="H2569" s="3"/>
    </row>
    <row r="2570" spans="1:8" x14ac:dyDescent="0.25">
      <c r="A2570" s="3"/>
      <c r="B2570" s="3"/>
      <c r="C2570" s="3"/>
      <c r="D2570" s="3"/>
      <c r="E2570" s="3"/>
      <c r="F2570" s="3"/>
      <c r="G2570" s="65"/>
      <c r="H2570" s="3"/>
    </row>
    <row r="2571" spans="1:8" x14ac:dyDescent="0.25">
      <c r="A2571" s="3"/>
      <c r="B2571" s="3"/>
      <c r="C2571" s="3"/>
      <c r="D2571" s="3"/>
      <c r="E2571" s="3"/>
      <c r="F2571" s="3"/>
      <c r="G2571" s="65"/>
      <c r="H2571" s="3"/>
    </row>
    <row r="2572" spans="1:8" x14ac:dyDescent="0.25">
      <c r="A2572" s="3"/>
      <c r="B2572" s="3"/>
      <c r="C2572" s="3"/>
      <c r="D2572" s="3"/>
      <c r="E2572" s="3"/>
      <c r="F2572" s="3"/>
      <c r="G2572" s="65"/>
      <c r="H2572" s="3"/>
    </row>
    <row r="2573" spans="1:8" x14ac:dyDescent="0.25">
      <c r="A2573" s="3"/>
      <c r="B2573" s="3"/>
      <c r="C2573" s="3"/>
      <c r="D2573" s="3"/>
      <c r="E2573" s="3"/>
      <c r="F2573" s="3"/>
      <c r="G2573" s="65"/>
      <c r="H2573" s="3"/>
    </row>
    <row r="2574" spans="1:8" x14ac:dyDescent="0.25">
      <c r="A2574" s="3"/>
      <c r="B2574" s="3"/>
      <c r="C2574" s="3"/>
      <c r="D2574" s="3"/>
      <c r="E2574" s="3"/>
      <c r="F2574" s="3"/>
      <c r="G2574" s="65"/>
      <c r="H2574" s="3"/>
    </row>
    <row r="2575" spans="1:8" x14ac:dyDescent="0.25">
      <c r="A2575" s="3"/>
      <c r="B2575" s="3"/>
      <c r="C2575" s="3"/>
      <c r="D2575" s="3"/>
      <c r="E2575" s="3"/>
      <c r="F2575" s="3"/>
      <c r="G2575" s="65"/>
      <c r="H2575" s="3"/>
    </row>
    <row r="2576" spans="1:8" x14ac:dyDescent="0.25">
      <c r="A2576" s="3"/>
      <c r="B2576" s="3"/>
      <c r="C2576" s="3"/>
      <c r="D2576" s="3"/>
      <c r="E2576" s="3"/>
      <c r="F2576" s="3"/>
      <c r="G2576" s="65"/>
      <c r="H2576" s="3"/>
    </row>
    <row r="2577" spans="1:8" x14ac:dyDescent="0.25">
      <c r="A2577" s="3"/>
      <c r="B2577" s="3"/>
      <c r="C2577" s="3"/>
      <c r="D2577" s="3"/>
      <c r="E2577" s="3"/>
      <c r="F2577" s="3"/>
      <c r="G2577" s="65"/>
      <c r="H2577" s="3"/>
    </row>
    <row r="2578" spans="1:8" x14ac:dyDescent="0.25">
      <c r="A2578" s="3"/>
      <c r="B2578" s="3"/>
      <c r="C2578" s="3"/>
      <c r="D2578" s="3"/>
      <c r="E2578" s="3"/>
      <c r="F2578" s="3"/>
      <c r="G2578" s="65"/>
      <c r="H2578" s="3"/>
    </row>
    <row r="2579" spans="1:8" x14ac:dyDescent="0.25">
      <c r="A2579" s="3"/>
      <c r="B2579" s="3"/>
      <c r="C2579" s="3"/>
      <c r="D2579" s="3"/>
      <c r="E2579" s="3"/>
      <c r="F2579" s="3"/>
      <c r="G2579" s="65"/>
      <c r="H2579" s="3"/>
    </row>
    <row r="2580" spans="1:8" x14ac:dyDescent="0.25">
      <c r="A2580" s="3"/>
      <c r="B2580" s="3"/>
      <c r="C2580" s="3"/>
      <c r="D2580" s="3"/>
      <c r="E2580" s="3"/>
      <c r="F2580" s="3"/>
      <c r="G2580" s="65"/>
      <c r="H2580" s="3"/>
    </row>
    <row r="2581" spans="1:8" x14ac:dyDescent="0.25">
      <c r="A2581" s="3"/>
      <c r="B2581" s="3"/>
      <c r="C2581" s="3"/>
      <c r="D2581" s="3"/>
      <c r="E2581" s="3"/>
      <c r="F2581" s="3"/>
      <c r="G2581" s="65"/>
      <c r="H2581" s="3"/>
    </row>
    <row r="2582" spans="1:8" x14ac:dyDescent="0.25">
      <c r="A2582" s="3"/>
      <c r="B2582" s="3"/>
      <c r="C2582" s="3"/>
      <c r="D2582" s="3"/>
      <c r="E2582" s="3"/>
      <c r="F2582" s="3"/>
      <c r="G2582" s="65"/>
      <c r="H2582" s="3"/>
    </row>
    <row r="2583" spans="1:8" x14ac:dyDescent="0.25">
      <c r="A2583" s="3"/>
      <c r="B2583" s="3"/>
      <c r="C2583" s="3"/>
      <c r="D2583" s="3"/>
      <c r="E2583" s="3"/>
      <c r="F2583" s="3"/>
      <c r="G2583" s="65"/>
      <c r="H2583" s="3"/>
    </row>
    <row r="2584" spans="1:8" x14ac:dyDescent="0.25">
      <c r="A2584" s="3"/>
      <c r="B2584" s="3"/>
      <c r="C2584" s="3"/>
      <c r="D2584" s="3"/>
      <c r="E2584" s="3"/>
      <c r="F2584" s="3"/>
      <c r="G2584" s="65"/>
      <c r="H2584" s="3"/>
    </row>
    <row r="2585" spans="1:8" x14ac:dyDescent="0.25">
      <c r="A2585" s="3"/>
      <c r="B2585" s="3"/>
      <c r="C2585" s="3"/>
      <c r="D2585" s="3"/>
      <c r="E2585" s="3"/>
      <c r="F2585" s="3"/>
      <c r="G2585" s="65"/>
      <c r="H2585" s="3"/>
    </row>
    <row r="2586" spans="1:8" x14ac:dyDescent="0.25">
      <c r="A2586" s="3"/>
      <c r="B2586" s="3"/>
      <c r="C2586" s="3"/>
      <c r="D2586" s="3"/>
      <c r="E2586" s="3"/>
      <c r="F2586" s="3"/>
      <c r="G2586" s="65"/>
      <c r="H2586" s="3"/>
    </row>
    <row r="2587" spans="1:8" x14ac:dyDescent="0.25">
      <c r="A2587" s="3"/>
      <c r="B2587" s="3"/>
      <c r="C2587" s="3"/>
      <c r="D2587" s="3"/>
      <c r="E2587" s="3"/>
      <c r="F2587" s="3"/>
      <c r="G2587" s="65"/>
      <c r="H2587" s="3"/>
    </row>
    <row r="2588" spans="1:8" x14ac:dyDescent="0.25">
      <c r="A2588" s="3"/>
      <c r="B2588" s="3"/>
      <c r="C2588" s="3"/>
      <c r="D2588" s="3"/>
      <c r="E2588" s="3"/>
      <c r="F2588" s="3"/>
      <c r="G2588" s="65"/>
      <c r="H2588" s="3"/>
    </row>
    <row r="2589" spans="1:8" x14ac:dyDescent="0.25">
      <c r="A2589" s="3"/>
      <c r="B2589" s="3"/>
      <c r="C2589" s="3"/>
      <c r="D2589" s="3"/>
      <c r="E2589" s="3"/>
      <c r="F2589" s="3"/>
      <c r="G2589" s="65"/>
      <c r="H2589" s="3"/>
    </row>
    <row r="2590" spans="1:8" x14ac:dyDescent="0.25">
      <c r="A2590" s="3"/>
      <c r="B2590" s="3"/>
      <c r="C2590" s="3"/>
      <c r="D2590" s="3"/>
      <c r="E2590" s="3"/>
      <c r="F2590" s="3"/>
      <c r="G2590" s="65"/>
      <c r="H2590" s="3"/>
    </row>
    <row r="2591" spans="1:8" x14ac:dyDescent="0.25">
      <c r="A2591" s="3"/>
      <c r="B2591" s="3"/>
      <c r="C2591" s="3"/>
      <c r="D2591" s="3"/>
      <c r="E2591" s="3"/>
      <c r="F2591" s="3"/>
      <c r="G2591" s="65"/>
      <c r="H2591" s="3"/>
    </row>
    <row r="2592" spans="1:8" x14ac:dyDescent="0.25">
      <c r="A2592" s="3"/>
      <c r="B2592" s="3"/>
      <c r="C2592" s="3"/>
      <c r="D2592" s="3"/>
      <c r="E2592" s="3"/>
      <c r="F2592" s="3"/>
      <c r="G2592" s="65"/>
      <c r="H2592" s="3"/>
    </row>
    <row r="2593" spans="1:8" x14ac:dyDescent="0.25">
      <c r="A2593" s="3"/>
      <c r="B2593" s="3"/>
      <c r="C2593" s="3"/>
      <c r="D2593" s="3"/>
      <c r="E2593" s="3"/>
      <c r="F2593" s="3"/>
      <c r="G2593" s="65"/>
      <c r="H2593" s="3"/>
    </row>
    <row r="2594" spans="1:8" x14ac:dyDescent="0.25">
      <c r="A2594" s="3"/>
      <c r="B2594" s="3"/>
      <c r="C2594" s="3"/>
      <c r="D2594" s="3"/>
      <c r="E2594" s="3"/>
      <c r="F2594" s="3"/>
      <c r="G2594" s="65"/>
      <c r="H2594" s="3"/>
    </row>
    <row r="2595" spans="1:8" x14ac:dyDescent="0.25">
      <c r="A2595" s="3"/>
      <c r="B2595" s="3"/>
      <c r="C2595" s="3"/>
      <c r="D2595" s="3"/>
      <c r="E2595" s="3"/>
      <c r="F2595" s="3"/>
      <c r="G2595" s="65"/>
      <c r="H2595" s="3"/>
    </row>
    <row r="2596" spans="1:8" x14ac:dyDescent="0.25">
      <c r="A2596" s="3"/>
      <c r="B2596" s="3"/>
      <c r="C2596" s="3"/>
      <c r="D2596" s="3"/>
      <c r="E2596" s="3"/>
      <c r="F2596" s="3"/>
      <c r="G2596" s="65"/>
      <c r="H2596" s="3"/>
    </row>
    <row r="2597" spans="1:8" x14ac:dyDescent="0.25">
      <c r="A2597" s="3"/>
      <c r="B2597" s="3"/>
      <c r="C2597" s="3"/>
      <c r="D2597" s="3"/>
      <c r="E2597" s="3"/>
      <c r="F2597" s="3"/>
      <c r="G2597" s="65"/>
      <c r="H2597" s="3"/>
    </row>
    <row r="2598" spans="1:8" x14ac:dyDescent="0.25">
      <c r="A2598" s="3"/>
      <c r="B2598" s="3"/>
      <c r="C2598" s="3"/>
      <c r="D2598" s="3"/>
      <c r="E2598" s="3"/>
      <c r="F2598" s="3"/>
      <c r="G2598" s="65"/>
      <c r="H2598" s="3"/>
    </row>
    <row r="2599" spans="1:8" x14ac:dyDescent="0.25">
      <c r="A2599" s="3"/>
      <c r="B2599" s="3"/>
      <c r="C2599" s="3"/>
      <c r="D2599" s="3"/>
      <c r="E2599" s="3"/>
      <c r="F2599" s="3"/>
      <c r="G2599" s="65"/>
      <c r="H2599" s="3"/>
    </row>
    <row r="2600" spans="1:8" x14ac:dyDescent="0.25">
      <c r="A2600" s="3"/>
      <c r="B2600" s="3"/>
      <c r="C2600" s="3"/>
      <c r="D2600" s="3"/>
      <c r="E2600" s="3"/>
      <c r="F2600" s="3"/>
      <c r="G2600" s="65"/>
      <c r="H2600" s="3"/>
    </row>
    <row r="2601" spans="1:8" x14ac:dyDescent="0.25">
      <c r="A2601" s="3"/>
      <c r="B2601" s="3"/>
      <c r="C2601" s="3"/>
      <c r="D2601" s="3"/>
      <c r="E2601" s="3"/>
      <c r="F2601" s="3"/>
      <c r="G2601" s="65"/>
      <c r="H2601" s="3"/>
    </row>
    <row r="2602" spans="1:8" x14ac:dyDescent="0.25">
      <c r="A2602" s="3"/>
      <c r="B2602" s="3"/>
      <c r="C2602" s="3"/>
      <c r="D2602" s="3"/>
      <c r="E2602" s="3"/>
      <c r="F2602" s="3"/>
      <c r="G2602" s="65"/>
      <c r="H2602" s="3"/>
    </row>
    <row r="2603" spans="1:8" x14ac:dyDescent="0.25">
      <c r="A2603" s="3"/>
      <c r="B2603" s="3"/>
      <c r="C2603" s="3"/>
      <c r="D2603" s="3"/>
      <c r="E2603" s="3"/>
      <c r="F2603" s="3"/>
      <c r="G2603" s="65"/>
      <c r="H2603" s="3"/>
    </row>
    <row r="2604" spans="1:8" x14ac:dyDescent="0.25">
      <c r="A2604" s="3"/>
      <c r="B2604" s="3"/>
      <c r="C2604" s="3"/>
      <c r="D2604" s="3"/>
      <c r="E2604" s="3"/>
      <c r="F2604" s="3"/>
      <c r="G2604" s="65"/>
      <c r="H2604" s="3"/>
    </row>
    <row r="2605" spans="1:8" x14ac:dyDescent="0.25">
      <c r="A2605" s="3"/>
      <c r="B2605" s="3"/>
      <c r="C2605" s="3"/>
      <c r="D2605" s="3"/>
      <c r="E2605" s="3"/>
      <c r="F2605" s="3"/>
      <c r="G2605" s="65"/>
      <c r="H2605" s="3"/>
    </row>
    <row r="2606" spans="1:8" x14ac:dyDescent="0.25">
      <c r="A2606" s="3"/>
      <c r="B2606" s="3"/>
      <c r="C2606" s="3"/>
      <c r="D2606" s="3"/>
      <c r="E2606" s="3"/>
      <c r="F2606" s="3"/>
      <c r="G2606" s="65"/>
      <c r="H2606" s="3"/>
    </row>
    <row r="2607" spans="1:8" x14ac:dyDescent="0.25">
      <c r="A2607" s="3"/>
      <c r="B2607" s="3"/>
      <c r="C2607" s="3"/>
      <c r="D2607" s="3"/>
      <c r="E2607" s="3"/>
      <c r="F2607" s="3"/>
      <c r="G2607" s="65"/>
      <c r="H2607" s="3"/>
    </row>
    <row r="2608" spans="1:8" x14ac:dyDescent="0.25">
      <c r="A2608" s="3"/>
      <c r="B2608" s="3"/>
      <c r="C2608" s="3"/>
      <c r="D2608" s="3"/>
      <c r="E2608" s="3"/>
      <c r="F2608" s="3"/>
      <c r="G2608" s="65"/>
      <c r="H2608" s="3"/>
    </row>
    <row r="2609" spans="1:8" x14ac:dyDescent="0.25">
      <c r="A2609" s="3"/>
      <c r="B2609" s="3"/>
      <c r="C2609" s="3"/>
      <c r="D2609" s="3"/>
      <c r="E2609" s="3"/>
      <c r="F2609" s="3"/>
      <c r="G2609" s="65"/>
      <c r="H2609" s="3"/>
    </row>
    <row r="2610" spans="1:8" x14ac:dyDescent="0.25">
      <c r="A2610" s="3"/>
      <c r="B2610" s="3"/>
      <c r="C2610" s="3"/>
      <c r="D2610" s="3"/>
      <c r="E2610" s="3"/>
      <c r="F2610" s="3"/>
      <c r="G2610" s="65"/>
      <c r="H2610" s="3"/>
    </row>
    <row r="2611" spans="1:8" x14ac:dyDescent="0.25">
      <c r="A2611" s="3"/>
      <c r="B2611" s="3"/>
      <c r="C2611" s="3"/>
      <c r="D2611" s="3"/>
      <c r="E2611" s="3"/>
      <c r="F2611" s="3"/>
      <c r="G2611" s="65"/>
      <c r="H2611" s="3"/>
    </row>
    <row r="2612" spans="1:8" x14ac:dyDescent="0.25">
      <c r="A2612" s="3"/>
      <c r="B2612" s="3"/>
      <c r="C2612" s="3"/>
      <c r="D2612" s="3"/>
      <c r="E2612" s="3"/>
      <c r="F2612" s="3"/>
      <c r="G2612" s="65"/>
      <c r="H2612" s="3"/>
    </row>
    <row r="2613" spans="1:8" x14ac:dyDescent="0.25">
      <c r="A2613" s="3"/>
      <c r="B2613" s="3"/>
      <c r="C2613" s="3"/>
      <c r="D2613" s="3"/>
      <c r="E2613" s="3"/>
      <c r="F2613" s="3"/>
      <c r="G2613" s="65"/>
      <c r="H2613" s="3"/>
    </row>
    <row r="2614" spans="1:8" x14ac:dyDescent="0.25">
      <c r="A2614" s="3"/>
      <c r="B2614" s="3"/>
      <c r="C2614" s="3"/>
      <c r="D2614" s="3"/>
      <c r="E2614" s="3"/>
      <c r="F2614" s="3"/>
      <c r="G2614" s="65"/>
      <c r="H2614" s="3"/>
    </row>
    <row r="2615" spans="1:8" x14ac:dyDescent="0.25">
      <c r="A2615" s="3"/>
      <c r="B2615" s="3"/>
      <c r="C2615" s="3"/>
      <c r="D2615" s="3"/>
      <c r="E2615" s="3"/>
      <c r="F2615" s="3"/>
      <c r="G2615" s="65"/>
      <c r="H2615" s="3"/>
    </row>
    <row r="2616" spans="1:8" x14ac:dyDescent="0.25">
      <c r="A2616" s="3"/>
      <c r="B2616" s="3"/>
      <c r="C2616" s="3"/>
      <c r="D2616" s="3"/>
      <c r="E2616" s="3"/>
      <c r="F2616" s="3"/>
      <c r="G2616" s="65"/>
      <c r="H2616" s="3"/>
    </row>
    <row r="2617" spans="1:8" x14ac:dyDescent="0.25">
      <c r="A2617" s="3"/>
      <c r="B2617" s="3"/>
      <c r="C2617" s="3"/>
      <c r="D2617" s="3"/>
      <c r="E2617" s="3"/>
      <c r="F2617" s="3"/>
      <c r="G2617" s="65"/>
      <c r="H2617" s="3"/>
    </row>
    <row r="2618" spans="1:8" x14ac:dyDescent="0.25">
      <c r="A2618" s="3"/>
      <c r="B2618" s="3"/>
      <c r="C2618" s="3"/>
      <c r="D2618" s="3"/>
      <c r="E2618" s="3"/>
      <c r="F2618" s="3"/>
      <c r="G2618" s="65"/>
      <c r="H2618" s="3"/>
    </row>
    <row r="2619" spans="1:8" x14ac:dyDescent="0.25">
      <c r="A2619" s="3"/>
      <c r="B2619" s="3"/>
      <c r="C2619" s="3"/>
      <c r="D2619" s="3"/>
      <c r="E2619" s="3"/>
      <c r="F2619" s="3"/>
      <c r="G2619" s="65"/>
      <c r="H2619" s="3"/>
    </row>
    <row r="2620" spans="1:8" x14ac:dyDescent="0.25">
      <c r="A2620" s="3"/>
      <c r="B2620" s="3"/>
      <c r="C2620" s="3"/>
      <c r="D2620" s="3"/>
      <c r="E2620" s="3"/>
      <c r="F2620" s="3"/>
      <c r="G2620" s="65"/>
      <c r="H2620" s="3"/>
    </row>
    <row r="2621" spans="1:8" x14ac:dyDescent="0.25">
      <c r="A2621" s="3"/>
      <c r="B2621" s="3"/>
      <c r="C2621" s="3"/>
      <c r="D2621" s="3"/>
      <c r="E2621" s="3"/>
      <c r="F2621" s="3"/>
      <c r="G2621" s="65"/>
      <c r="H2621" s="3"/>
    </row>
    <row r="2622" spans="1:8" x14ac:dyDescent="0.25">
      <c r="A2622" s="3"/>
      <c r="B2622" s="3"/>
      <c r="C2622" s="3"/>
      <c r="D2622" s="3"/>
      <c r="E2622" s="3"/>
      <c r="F2622" s="3"/>
      <c r="G2622" s="65"/>
      <c r="H2622" s="3"/>
    </row>
    <row r="2623" spans="1:8" x14ac:dyDescent="0.25">
      <c r="A2623" s="3"/>
      <c r="B2623" s="3"/>
      <c r="C2623" s="3"/>
      <c r="D2623" s="3"/>
      <c r="E2623" s="3"/>
      <c r="F2623" s="3"/>
      <c r="G2623" s="65"/>
      <c r="H2623" s="3"/>
    </row>
    <row r="2624" spans="1:8" x14ac:dyDescent="0.25">
      <c r="A2624" s="3"/>
      <c r="B2624" s="3"/>
      <c r="C2624" s="3"/>
      <c r="D2624" s="3"/>
      <c r="E2624" s="3"/>
      <c r="F2624" s="3"/>
      <c r="G2624" s="65"/>
      <c r="H2624" s="3"/>
    </row>
    <row r="2625" spans="1:8" x14ac:dyDescent="0.25">
      <c r="A2625" s="3"/>
      <c r="B2625" s="3"/>
      <c r="C2625" s="3"/>
      <c r="D2625" s="3"/>
      <c r="E2625" s="3"/>
      <c r="F2625" s="3"/>
      <c r="G2625" s="65"/>
      <c r="H2625" s="3"/>
    </row>
    <row r="2626" spans="1:8" x14ac:dyDescent="0.25">
      <c r="A2626" s="3"/>
      <c r="B2626" s="3"/>
      <c r="C2626" s="3"/>
      <c r="D2626" s="3"/>
      <c r="E2626" s="3"/>
      <c r="F2626" s="3"/>
      <c r="G2626" s="65"/>
      <c r="H2626" s="3"/>
    </row>
    <row r="2627" spans="1:8" x14ac:dyDescent="0.25">
      <c r="A2627" s="3"/>
      <c r="B2627" s="3"/>
      <c r="C2627" s="3"/>
      <c r="D2627" s="3"/>
      <c r="E2627" s="3"/>
      <c r="F2627" s="3"/>
      <c r="G2627" s="65"/>
      <c r="H2627" s="3"/>
    </row>
    <row r="2628" spans="1:8" x14ac:dyDescent="0.25">
      <c r="A2628" s="3"/>
      <c r="B2628" s="3"/>
      <c r="C2628" s="3"/>
      <c r="D2628" s="3"/>
      <c r="E2628" s="3"/>
      <c r="F2628" s="3"/>
      <c r="G2628" s="65"/>
      <c r="H2628" s="3"/>
    </row>
    <row r="2629" spans="1:8" x14ac:dyDescent="0.25">
      <c r="A2629" s="3"/>
      <c r="B2629" s="3"/>
      <c r="C2629" s="3"/>
      <c r="D2629" s="3"/>
      <c r="E2629" s="3"/>
      <c r="F2629" s="3"/>
      <c r="G2629" s="65"/>
      <c r="H2629" s="3"/>
    </row>
    <row r="2630" spans="1:8" x14ac:dyDescent="0.25">
      <c r="A2630" s="3"/>
      <c r="B2630" s="3"/>
      <c r="C2630" s="3"/>
      <c r="D2630" s="3"/>
      <c r="E2630" s="3"/>
      <c r="F2630" s="3"/>
      <c r="G2630" s="65"/>
      <c r="H2630" s="3"/>
    </row>
    <row r="2631" spans="1:8" x14ac:dyDescent="0.25">
      <c r="A2631" s="3"/>
      <c r="B2631" s="3"/>
      <c r="C2631" s="3"/>
      <c r="D2631" s="3"/>
      <c r="E2631" s="3"/>
      <c r="F2631" s="3"/>
      <c r="G2631" s="65"/>
      <c r="H2631" s="3"/>
    </row>
    <row r="2632" spans="1:8" x14ac:dyDescent="0.25">
      <c r="A2632" s="3"/>
      <c r="B2632" s="3"/>
      <c r="C2632" s="3"/>
      <c r="D2632" s="3"/>
      <c r="E2632" s="3"/>
      <c r="F2632" s="3"/>
      <c r="G2632" s="65"/>
      <c r="H2632" s="3"/>
    </row>
    <row r="2633" spans="1:8" x14ac:dyDescent="0.25">
      <c r="A2633" s="3"/>
      <c r="B2633" s="3"/>
      <c r="C2633" s="3"/>
      <c r="D2633" s="3"/>
      <c r="E2633" s="3"/>
      <c r="F2633" s="3"/>
      <c r="G2633" s="65"/>
      <c r="H2633" s="3"/>
    </row>
    <row r="2634" spans="1:8" x14ac:dyDescent="0.25">
      <c r="A2634" s="3"/>
      <c r="B2634" s="3"/>
      <c r="C2634" s="3"/>
      <c r="D2634" s="3"/>
      <c r="E2634" s="3"/>
      <c r="F2634" s="3"/>
      <c r="G2634" s="65"/>
      <c r="H2634" s="3"/>
    </row>
    <row r="2635" spans="1:8" x14ac:dyDescent="0.25">
      <c r="A2635" s="3"/>
      <c r="B2635" s="3"/>
      <c r="C2635" s="3"/>
      <c r="D2635" s="3"/>
      <c r="E2635" s="3"/>
      <c r="F2635" s="3"/>
      <c r="G2635" s="65"/>
      <c r="H2635" s="3"/>
    </row>
    <row r="2636" spans="1:8" x14ac:dyDescent="0.25">
      <c r="A2636" s="3"/>
      <c r="B2636" s="3"/>
      <c r="C2636" s="3"/>
      <c r="D2636" s="3"/>
      <c r="E2636" s="3"/>
      <c r="F2636" s="3"/>
      <c r="G2636" s="65"/>
      <c r="H2636" s="3"/>
    </row>
    <row r="2637" spans="1:8" x14ac:dyDescent="0.25">
      <c r="A2637" s="3"/>
      <c r="B2637" s="3"/>
      <c r="C2637" s="3"/>
      <c r="D2637" s="3"/>
      <c r="E2637" s="3"/>
      <c r="F2637" s="3"/>
      <c r="G2637" s="65"/>
      <c r="H2637" s="3"/>
    </row>
    <row r="2638" spans="1:8" x14ac:dyDescent="0.25">
      <c r="A2638" s="3"/>
      <c r="B2638" s="3"/>
      <c r="C2638" s="3"/>
      <c r="D2638" s="3"/>
      <c r="E2638" s="3"/>
      <c r="F2638" s="3"/>
      <c r="G2638" s="65"/>
      <c r="H2638" s="3"/>
    </row>
    <row r="2639" spans="1:8" x14ac:dyDescent="0.25">
      <c r="A2639" s="3"/>
      <c r="B2639" s="3"/>
      <c r="C2639" s="3"/>
      <c r="D2639" s="3"/>
      <c r="E2639" s="3"/>
      <c r="F2639" s="3"/>
      <c r="G2639" s="65"/>
      <c r="H2639" s="3"/>
    </row>
    <row r="2640" spans="1:8" x14ac:dyDescent="0.25">
      <c r="A2640" s="3"/>
      <c r="B2640" s="3"/>
      <c r="C2640" s="3"/>
      <c r="D2640" s="3"/>
      <c r="E2640" s="3"/>
      <c r="F2640" s="3"/>
      <c r="G2640" s="65"/>
      <c r="H2640" s="3"/>
    </row>
    <row r="2641" spans="1:8" x14ac:dyDescent="0.25">
      <c r="A2641" s="3"/>
      <c r="B2641" s="3"/>
      <c r="C2641" s="3"/>
      <c r="D2641" s="3"/>
      <c r="E2641" s="3"/>
      <c r="F2641" s="3"/>
      <c r="G2641" s="65"/>
      <c r="H2641" s="3"/>
    </row>
    <row r="2642" spans="1:8" x14ac:dyDescent="0.25">
      <c r="A2642" s="3"/>
      <c r="B2642" s="3"/>
      <c r="C2642" s="3"/>
      <c r="D2642" s="3"/>
      <c r="E2642" s="3"/>
      <c r="F2642" s="3"/>
      <c r="G2642" s="65"/>
      <c r="H2642" s="3"/>
    </row>
    <row r="2643" spans="1:8" x14ac:dyDescent="0.25">
      <c r="A2643" s="3"/>
      <c r="B2643" s="3"/>
      <c r="C2643" s="3"/>
      <c r="D2643" s="3"/>
      <c r="E2643" s="3"/>
      <c r="F2643" s="3"/>
      <c r="G2643" s="65"/>
      <c r="H2643" s="3"/>
    </row>
    <row r="2644" spans="1:8" x14ac:dyDescent="0.25">
      <c r="A2644" s="3"/>
      <c r="B2644" s="3"/>
      <c r="C2644" s="3"/>
      <c r="D2644" s="3"/>
      <c r="E2644" s="3"/>
      <c r="F2644" s="3"/>
      <c r="G2644" s="65"/>
      <c r="H2644" s="3"/>
    </row>
    <row r="2645" spans="1:8" x14ac:dyDescent="0.25">
      <c r="A2645" s="3"/>
      <c r="B2645" s="3"/>
      <c r="C2645" s="3"/>
      <c r="D2645" s="3"/>
      <c r="E2645" s="3"/>
      <c r="F2645" s="3"/>
      <c r="G2645" s="65"/>
      <c r="H2645" s="3"/>
    </row>
    <row r="2646" spans="1:8" x14ac:dyDescent="0.25">
      <c r="A2646" s="3"/>
      <c r="B2646" s="3"/>
      <c r="C2646" s="3"/>
      <c r="D2646" s="3"/>
      <c r="E2646" s="3"/>
      <c r="F2646" s="3"/>
      <c r="G2646" s="65"/>
      <c r="H2646" s="3"/>
    </row>
    <row r="2647" spans="1:8" x14ac:dyDescent="0.25">
      <c r="A2647" s="3"/>
      <c r="B2647" s="3"/>
      <c r="C2647" s="3"/>
      <c r="D2647" s="3"/>
      <c r="E2647" s="3"/>
      <c r="F2647" s="3"/>
      <c r="G2647" s="65"/>
      <c r="H2647" s="3"/>
    </row>
    <row r="2648" spans="1:8" x14ac:dyDescent="0.25">
      <c r="A2648" s="3"/>
      <c r="B2648" s="3"/>
      <c r="C2648" s="3"/>
      <c r="D2648" s="3"/>
      <c r="E2648" s="3"/>
      <c r="F2648" s="3"/>
      <c r="G2648" s="65"/>
      <c r="H2648" s="3"/>
    </row>
    <row r="2649" spans="1:8" x14ac:dyDescent="0.25">
      <c r="A2649" s="3"/>
      <c r="B2649" s="3"/>
      <c r="C2649" s="3"/>
      <c r="D2649" s="3"/>
      <c r="E2649" s="3"/>
      <c r="F2649" s="3"/>
      <c r="G2649" s="65"/>
      <c r="H2649" s="3"/>
    </row>
    <row r="2650" spans="1:8" x14ac:dyDescent="0.25">
      <c r="A2650" s="3"/>
      <c r="B2650" s="3"/>
      <c r="C2650" s="3"/>
      <c r="D2650" s="3"/>
      <c r="E2650" s="3"/>
      <c r="F2650" s="3"/>
      <c r="G2650" s="65"/>
      <c r="H2650" s="3"/>
    </row>
    <row r="2651" spans="1:8" x14ac:dyDescent="0.25">
      <c r="A2651" s="3"/>
      <c r="B2651" s="3"/>
      <c r="C2651" s="3"/>
      <c r="D2651" s="3"/>
      <c r="E2651" s="3"/>
      <c r="F2651" s="3"/>
      <c r="G2651" s="65"/>
      <c r="H2651" s="3"/>
    </row>
    <row r="2652" spans="1:8" x14ac:dyDescent="0.25">
      <c r="A2652" s="3"/>
      <c r="B2652" s="3"/>
      <c r="C2652" s="3"/>
      <c r="D2652" s="3"/>
      <c r="E2652" s="3"/>
      <c r="F2652" s="3"/>
      <c r="G2652" s="65"/>
      <c r="H2652" s="3"/>
    </row>
    <row r="2653" spans="1:8" x14ac:dyDescent="0.25">
      <c r="A2653" s="3"/>
      <c r="B2653" s="3"/>
      <c r="C2653" s="3"/>
      <c r="D2653" s="3"/>
      <c r="E2653" s="3"/>
      <c r="F2653" s="3"/>
      <c r="G2653" s="65"/>
      <c r="H2653" s="3"/>
    </row>
    <row r="2654" spans="1:8" x14ac:dyDescent="0.25">
      <c r="A2654" s="3"/>
      <c r="B2654" s="3"/>
      <c r="C2654" s="3"/>
      <c r="D2654" s="3"/>
      <c r="E2654" s="3"/>
      <c r="F2654" s="3"/>
      <c r="G2654" s="65"/>
      <c r="H2654" s="3"/>
    </row>
    <row r="2655" spans="1:8" x14ac:dyDescent="0.25">
      <c r="A2655" s="3"/>
      <c r="B2655" s="3"/>
      <c r="C2655" s="3"/>
      <c r="D2655" s="3"/>
      <c r="E2655" s="3"/>
      <c r="F2655" s="3"/>
      <c r="G2655" s="65"/>
      <c r="H2655" s="3"/>
    </row>
    <row r="2656" spans="1:8" x14ac:dyDescent="0.25">
      <c r="A2656" s="3"/>
      <c r="B2656" s="3"/>
      <c r="C2656" s="3"/>
      <c r="D2656" s="3"/>
      <c r="E2656" s="3"/>
      <c r="F2656" s="3"/>
      <c r="G2656" s="65"/>
      <c r="H2656" s="3"/>
    </row>
    <row r="2657" spans="1:8" x14ac:dyDescent="0.25">
      <c r="A2657" s="3"/>
      <c r="B2657" s="3"/>
      <c r="C2657" s="3"/>
      <c r="D2657" s="3"/>
      <c r="E2657" s="3"/>
      <c r="F2657" s="3"/>
      <c r="G2657" s="65"/>
      <c r="H2657" s="3"/>
    </row>
    <row r="2658" spans="1:8" x14ac:dyDescent="0.25">
      <c r="A2658" s="3"/>
      <c r="B2658" s="3"/>
      <c r="C2658" s="3"/>
      <c r="D2658" s="3"/>
      <c r="E2658" s="3"/>
      <c r="F2658" s="3"/>
      <c r="G2658" s="65"/>
      <c r="H2658" s="3"/>
    </row>
    <row r="2659" spans="1:8" x14ac:dyDescent="0.25">
      <c r="A2659" s="3"/>
      <c r="B2659" s="3"/>
      <c r="C2659" s="3"/>
      <c r="D2659" s="3"/>
      <c r="E2659" s="3"/>
      <c r="F2659" s="3"/>
      <c r="G2659" s="65"/>
      <c r="H2659" s="3"/>
    </row>
    <row r="2660" spans="1:8" x14ac:dyDescent="0.25">
      <c r="A2660" s="3"/>
      <c r="B2660" s="3"/>
      <c r="C2660" s="3"/>
      <c r="D2660" s="3"/>
      <c r="E2660" s="3"/>
      <c r="F2660" s="3"/>
      <c r="G2660" s="65"/>
      <c r="H2660" s="3"/>
    </row>
    <row r="2661" spans="1:8" x14ac:dyDescent="0.25">
      <c r="A2661" s="3"/>
      <c r="B2661" s="3"/>
      <c r="C2661" s="3"/>
      <c r="D2661" s="3"/>
      <c r="E2661" s="3"/>
      <c r="F2661" s="3"/>
      <c r="G2661" s="65"/>
      <c r="H2661" s="3"/>
    </row>
    <row r="2662" spans="1:8" x14ac:dyDescent="0.25">
      <c r="A2662" s="3"/>
      <c r="B2662" s="3"/>
      <c r="C2662" s="3"/>
      <c r="D2662" s="3"/>
      <c r="E2662" s="3"/>
      <c r="F2662" s="3"/>
      <c r="G2662" s="65"/>
      <c r="H2662" s="3"/>
    </row>
    <row r="2663" spans="1:8" x14ac:dyDescent="0.25">
      <c r="A2663" s="3"/>
      <c r="B2663" s="3"/>
      <c r="C2663" s="3"/>
      <c r="D2663" s="3"/>
      <c r="E2663" s="3"/>
      <c r="F2663" s="3"/>
      <c r="G2663" s="65"/>
      <c r="H2663" s="3"/>
    </row>
    <row r="2664" spans="1:8" x14ac:dyDescent="0.25">
      <c r="A2664" s="3"/>
      <c r="B2664" s="3"/>
      <c r="C2664" s="3"/>
      <c r="D2664" s="3"/>
      <c r="E2664" s="3"/>
      <c r="F2664" s="3"/>
      <c r="G2664" s="65"/>
      <c r="H2664" s="3"/>
    </row>
    <row r="2665" spans="1:8" x14ac:dyDescent="0.25">
      <c r="A2665" s="3"/>
      <c r="B2665" s="3"/>
      <c r="C2665" s="3"/>
      <c r="D2665" s="3"/>
      <c r="E2665" s="3"/>
      <c r="F2665" s="3"/>
      <c r="G2665" s="65"/>
      <c r="H2665" s="3"/>
    </row>
    <row r="2666" spans="1:8" x14ac:dyDescent="0.25">
      <c r="A2666" s="3"/>
      <c r="B2666" s="3"/>
      <c r="C2666" s="3"/>
      <c r="D2666" s="3"/>
      <c r="E2666" s="3"/>
      <c r="F2666" s="3"/>
      <c r="G2666" s="65"/>
      <c r="H2666" s="3"/>
    </row>
    <row r="2667" spans="1:8" x14ac:dyDescent="0.25">
      <c r="A2667" s="3"/>
      <c r="B2667" s="3"/>
      <c r="C2667" s="3"/>
      <c r="D2667" s="3"/>
      <c r="E2667" s="3"/>
      <c r="F2667" s="3"/>
      <c r="G2667" s="65"/>
      <c r="H2667" s="3"/>
    </row>
    <row r="2668" spans="1:8" x14ac:dyDescent="0.25">
      <c r="A2668" s="3"/>
      <c r="B2668" s="3"/>
      <c r="C2668" s="3"/>
      <c r="D2668" s="3"/>
      <c r="E2668" s="3"/>
      <c r="F2668" s="3"/>
      <c r="G2668" s="65"/>
      <c r="H2668" s="3"/>
    </row>
    <row r="2669" spans="1:8" x14ac:dyDescent="0.25">
      <c r="A2669" s="3"/>
      <c r="B2669" s="3"/>
      <c r="C2669" s="3"/>
      <c r="D2669" s="3"/>
      <c r="E2669" s="3"/>
      <c r="F2669" s="3"/>
      <c r="G2669" s="65"/>
      <c r="H2669" s="3"/>
    </row>
    <row r="2670" spans="1:8" x14ac:dyDescent="0.25">
      <c r="A2670" s="3"/>
      <c r="B2670" s="3"/>
      <c r="C2670" s="3"/>
      <c r="D2670" s="3"/>
      <c r="E2670" s="3"/>
      <c r="F2670" s="3"/>
      <c r="G2670" s="65"/>
      <c r="H2670" s="3"/>
    </row>
    <row r="2671" spans="1:8" x14ac:dyDescent="0.25">
      <c r="A2671" s="3"/>
      <c r="B2671" s="3"/>
      <c r="C2671" s="3"/>
      <c r="D2671" s="3"/>
      <c r="E2671" s="3"/>
      <c r="F2671" s="3"/>
      <c r="G2671" s="65"/>
      <c r="H2671" s="3"/>
    </row>
    <row r="2672" spans="1:8" x14ac:dyDescent="0.25">
      <c r="A2672" s="3"/>
      <c r="B2672" s="3"/>
      <c r="C2672" s="3"/>
      <c r="D2672" s="3"/>
      <c r="E2672" s="3"/>
      <c r="F2672" s="3"/>
      <c r="G2672" s="65"/>
      <c r="H2672" s="3"/>
    </row>
    <row r="2673" spans="1:8" x14ac:dyDescent="0.25">
      <c r="A2673" s="3"/>
      <c r="B2673" s="3"/>
      <c r="C2673" s="3"/>
      <c r="D2673" s="3"/>
      <c r="E2673" s="3"/>
      <c r="F2673" s="3"/>
      <c r="G2673" s="65"/>
      <c r="H2673" s="3"/>
    </row>
    <row r="2674" spans="1:8" x14ac:dyDescent="0.25">
      <c r="A2674" s="3"/>
      <c r="B2674" s="3"/>
      <c r="C2674" s="3"/>
      <c r="D2674" s="3"/>
      <c r="E2674" s="3"/>
      <c r="F2674" s="3"/>
      <c r="G2674" s="65"/>
      <c r="H2674" s="3"/>
    </row>
    <row r="2675" spans="1:8" x14ac:dyDescent="0.25">
      <c r="A2675" s="3"/>
      <c r="B2675" s="3"/>
      <c r="C2675" s="3"/>
      <c r="D2675" s="3"/>
      <c r="E2675" s="3"/>
      <c r="F2675" s="3"/>
      <c r="G2675" s="65"/>
      <c r="H2675" s="3"/>
    </row>
    <row r="2676" spans="1:8" x14ac:dyDescent="0.25">
      <c r="A2676" s="3"/>
      <c r="B2676" s="3"/>
      <c r="C2676" s="3"/>
      <c r="D2676" s="3"/>
      <c r="E2676" s="3"/>
      <c r="F2676" s="3"/>
      <c r="G2676" s="65"/>
      <c r="H2676" s="3"/>
    </row>
    <row r="2677" spans="1:8" x14ac:dyDescent="0.25">
      <c r="A2677" s="3"/>
      <c r="B2677" s="3"/>
      <c r="C2677" s="3"/>
      <c r="D2677" s="3"/>
      <c r="E2677" s="3"/>
      <c r="F2677" s="3"/>
      <c r="G2677" s="65"/>
      <c r="H2677" s="3"/>
    </row>
    <row r="2678" spans="1:8" x14ac:dyDescent="0.25">
      <c r="A2678" s="3"/>
      <c r="B2678" s="3"/>
      <c r="C2678" s="3"/>
      <c r="D2678" s="3"/>
      <c r="E2678" s="3"/>
      <c r="F2678" s="3"/>
      <c r="G2678" s="65"/>
      <c r="H2678" s="3"/>
    </row>
    <row r="2679" spans="1:8" x14ac:dyDescent="0.25">
      <c r="A2679" s="3"/>
      <c r="B2679" s="3"/>
      <c r="C2679" s="3"/>
      <c r="D2679" s="3"/>
      <c r="E2679" s="3"/>
      <c r="F2679" s="3"/>
      <c r="G2679" s="65"/>
      <c r="H2679" s="3"/>
    </row>
    <row r="2680" spans="1:8" x14ac:dyDescent="0.25">
      <c r="A2680" s="3"/>
      <c r="B2680" s="3"/>
      <c r="C2680" s="3"/>
      <c r="D2680" s="3"/>
      <c r="E2680" s="3"/>
      <c r="F2680" s="3"/>
      <c r="G2680" s="65"/>
      <c r="H2680" s="3"/>
    </row>
    <row r="2681" spans="1:8" x14ac:dyDescent="0.25">
      <c r="A2681" s="3"/>
      <c r="B2681" s="3"/>
      <c r="C2681" s="3"/>
      <c r="D2681" s="3"/>
      <c r="E2681" s="3"/>
      <c r="F2681" s="3"/>
      <c r="G2681" s="65"/>
      <c r="H2681" s="3"/>
    </row>
    <row r="2682" spans="1:8" x14ac:dyDescent="0.25">
      <c r="A2682" s="3"/>
      <c r="B2682" s="3"/>
      <c r="C2682" s="3"/>
      <c r="D2682" s="3"/>
      <c r="E2682" s="3"/>
      <c r="F2682" s="3"/>
      <c r="G2682" s="65"/>
      <c r="H2682" s="3"/>
    </row>
    <row r="2683" spans="1:8" x14ac:dyDescent="0.25">
      <c r="A2683" s="3"/>
      <c r="B2683" s="3"/>
      <c r="C2683" s="3"/>
      <c r="D2683" s="3"/>
      <c r="E2683" s="3"/>
      <c r="F2683" s="3"/>
      <c r="G2683" s="65"/>
      <c r="H2683" s="3"/>
    </row>
    <row r="2684" spans="1:8" x14ac:dyDescent="0.25">
      <c r="A2684" s="3"/>
      <c r="B2684" s="3"/>
      <c r="C2684" s="3"/>
      <c r="D2684" s="3"/>
      <c r="E2684" s="3"/>
      <c r="F2684" s="3"/>
      <c r="G2684" s="65"/>
      <c r="H2684" s="3"/>
    </row>
    <row r="2685" spans="1:8" x14ac:dyDescent="0.25">
      <c r="A2685" s="3"/>
      <c r="B2685" s="3"/>
      <c r="C2685" s="3"/>
      <c r="D2685" s="3"/>
      <c r="E2685" s="3"/>
      <c r="F2685" s="3"/>
      <c r="G2685" s="65"/>
      <c r="H2685" s="3"/>
    </row>
    <row r="2686" spans="1:8" x14ac:dyDescent="0.25">
      <c r="A2686" s="3"/>
      <c r="B2686" s="3"/>
      <c r="C2686" s="3"/>
      <c r="D2686" s="3"/>
      <c r="E2686" s="3"/>
      <c r="F2686" s="3"/>
      <c r="G2686" s="65"/>
      <c r="H2686" s="3"/>
    </row>
    <row r="2687" spans="1:8" x14ac:dyDescent="0.25">
      <c r="A2687" s="3"/>
      <c r="B2687" s="3"/>
      <c r="C2687" s="3"/>
      <c r="D2687" s="3"/>
      <c r="E2687" s="3"/>
      <c r="F2687" s="3"/>
      <c r="G2687" s="65"/>
      <c r="H2687" s="3"/>
    </row>
    <row r="2688" spans="1:8" x14ac:dyDescent="0.25">
      <c r="A2688" s="3"/>
      <c r="B2688" s="3"/>
      <c r="C2688" s="3"/>
      <c r="D2688" s="3"/>
      <c r="E2688" s="3"/>
      <c r="F2688" s="3"/>
      <c r="G2688" s="65"/>
      <c r="H2688" s="3"/>
    </row>
    <row r="2689" spans="1:8" x14ac:dyDescent="0.25">
      <c r="A2689" s="3"/>
      <c r="B2689" s="3"/>
      <c r="C2689" s="3"/>
      <c r="D2689" s="3"/>
      <c r="E2689" s="3"/>
      <c r="F2689" s="3"/>
      <c r="G2689" s="65"/>
      <c r="H2689" s="3"/>
    </row>
    <row r="2690" spans="1:8" x14ac:dyDescent="0.25">
      <c r="A2690" s="3"/>
      <c r="B2690" s="3"/>
      <c r="C2690" s="3"/>
      <c r="D2690" s="3"/>
      <c r="E2690" s="3"/>
      <c r="F2690" s="3"/>
      <c r="G2690" s="65"/>
      <c r="H2690" s="3"/>
    </row>
    <row r="2691" spans="1:8" x14ac:dyDescent="0.25">
      <c r="A2691" s="3"/>
      <c r="B2691" s="3"/>
      <c r="C2691" s="3"/>
      <c r="D2691" s="3"/>
      <c r="E2691" s="3"/>
      <c r="F2691" s="3"/>
      <c r="G2691" s="65"/>
      <c r="H2691" s="3"/>
    </row>
    <row r="2692" spans="1:8" x14ac:dyDescent="0.25">
      <c r="A2692" s="3"/>
      <c r="B2692" s="3"/>
      <c r="C2692" s="3"/>
      <c r="D2692" s="3"/>
      <c r="E2692" s="3"/>
      <c r="F2692" s="3"/>
      <c r="G2692" s="65"/>
      <c r="H2692" s="3"/>
    </row>
    <row r="2693" spans="1:8" x14ac:dyDescent="0.25">
      <c r="A2693" s="3"/>
      <c r="B2693" s="3"/>
      <c r="C2693" s="3"/>
      <c r="D2693" s="3"/>
      <c r="E2693" s="3"/>
      <c r="F2693" s="3"/>
      <c r="G2693" s="65"/>
      <c r="H2693" s="3"/>
    </row>
    <row r="2694" spans="1:8" x14ac:dyDescent="0.25">
      <c r="A2694" s="3"/>
      <c r="B2694" s="3"/>
      <c r="C2694" s="3"/>
      <c r="D2694" s="3"/>
      <c r="E2694" s="3"/>
      <c r="F2694" s="3"/>
      <c r="G2694" s="65"/>
      <c r="H2694" s="3"/>
    </row>
    <row r="2695" spans="1:8" x14ac:dyDescent="0.25">
      <c r="A2695" s="3"/>
      <c r="B2695" s="3"/>
      <c r="C2695" s="3"/>
      <c r="D2695" s="3"/>
      <c r="E2695" s="3"/>
      <c r="F2695" s="3"/>
      <c r="G2695" s="65"/>
      <c r="H2695" s="3"/>
    </row>
    <row r="2696" spans="1:8" x14ac:dyDescent="0.25">
      <c r="A2696" s="3"/>
      <c r="B2696" s="3"/>
      <c r="C2696" s="3"/>
      <c r="D2696" s="3"/>
      <c r="E2696" s="3"/>
      <c r="F2696" s="3"/>
      <c r="G2696" s="65"/>
      <c r="H2696" s="3"/>
    </row>
    <row r="2697" spans="1:8" x14ac:dyDescent="0.25">
      <c r="A2697" s="3"/>
      <c r="B2697" s="3"/>
      <c r="C2697" s="3"/>
      <c r="D2697" s="3"/>
      <c r="E2697" s="3"/>
      <c r="F2697" s="3"/>
      <c r="G2697" s="65"/>
      <c r="H2697" s="3"/>
    </row>
    <row r="2698" spans="1:8" x14ac:dyDescent="0.25">
      <c r="A2698" s="3"/>
      <c r="B2698" s="3"/>
      <c r="C2698" s="3"/>
      <c r="D2698" s="3"/>
      <c r="E2698" s="3"/>
      <c r="F2698" s="3"/>
      <c r="G2698" s="65"/>
      <c r="H2698" s="3"/>
    </row>
    <row r="2699" spans="1:8" x14ac:dyDescent="0.25">
      <c r="A2699" s="3"/>
      <c r="B2699" s="3"/>
      <c r="C2699" s="3"/>
      <c r="D2699" s="3"/>
      <c r="E2699" s="3"/>
      <c r="F2699" s="3"/>
      <c r="G2699" s="65"/>
      <c r="H2699" s="3"/>
    </row>
    <row r="2700" spans="1:8" x14ac:dyDescent="0.25">
      <c r="A2700" s="3"/>
      <c r="B2700" s="3"/>
      <c r="C2700" s="3"/>
      <c r="D2700" s="3"/>
      <c r="E2700" s="3"/>
      <c r="F2700" s="3"/>
      <c r="G2700" s="65"/>
      <c r="H2700" s="3"/>
    </row>
    <row r="2701" spans="1:8" x14ac:dyDescent="0.25">
      <c r="A2701" s="3"/>
      <c r="B2701" s="3"/>
      <c r="C2701" s="3"/>
      <c r="D2701" s="3"/>
      <c r="E2701" s="3"/>
      <c r="F2701" s="3"/>
      <c r="G2701" s="65"/>
      <c r="H2701" s="3"/>
    </row>
    <row r="2702" spans="1:8" x14ac:dyDescent="0.25">
      <c r="A2702" s="3"/>
      <c r="B2702" s="3"/>
      <c r="C2702" s="3"/>
      <c r="D2702" s="3"/>
      <c r="E2702" s="3"/>
      <c r="F2702" s="3"/>
      <c r="G2702" s="65"/>
      <c r="H2702" s="3"/>
    </row>
    <row r="2703" spans="1:8" x14ac:dyDescent="0.25">
      <c r="A2703" s="3"/>
      <c r="B2703" s="3"/>
      <c r="C2703" s="3"/>
      <c r="D2703" s="3"/>
      <c r="E2703" s="3"/>
      <c r="F2703" s="3"/>
      <c r="G2703" s="65"/>
      <c r="H2703" s="3"/>
    </row>
    <row r="2704" spans="1:8" x14ac:dyDescent="0.25">
      <c r="A2704" s="3"/>
      <c r="B2704" s="3"/>
      <c r="C2704" s="3"/>
      <c r="D2704" s="3"/>
      <c r="E2704" s="3"/>
      <c r="F2704" s="3"/>
      <c r="G2704" s="65"/>
      <c r="H2704" s="3"/>
    </row>
    <row r="2705" spans="1:8" x14ac:dyDescent="0.25">
      <c r="A2705" s="3"/>
      <c r="B2705" s="3"/>
      <c r="C2705" s="3"/>
      <c r="D2705" s="3"/>
      <c r="E2705" s="3"/>
      <c r="F2705" s="3"/>
      <c r="G2705" s="65"/>
      <c r="H2705" s="3"/>
    </row>
    <row r="2706" spans="1:8" x14ac:dyDescent="0.25">
      <c r="A2706" s="3"/>
      <c r="B2706" s="3"/>
      <c r="C2706" s="3"/>
      <c r="D2706" s="3"/>
      <c r="E2706" s="3"/>
      <c r="F2706" s="3"/>
      <c r="G2706" s="65"/>
      <c r="H2706" s="3"/>
    </row>
    <row r="2707" spans="1:8" x14ac:dyDescent="0.25">
      <c r="A2707" s="3"/>
      <c r="B2707" s="3"/>
      <c r="C2707" s="3"/>
      <c r="D2707" s="3"/>
      <c r="E2707" s="3"/>
      <c r="F2707" s="3"/>
      <c r="G2707" s="65"/>
      <c r="H2707" s="3"/>
    </row>
    <row r="2708" spans="1:8" x14ac:dyDescent="0.25">
      <c r="A2708" s="3"/>
      <c r="B2708" s="3"/>
      <c r="C2708" s="3"/>
      <c r="D2708" s="3"/>
      <c r="E2708" s="3"/>
      <c r="F2708" s="3"/>
      <c r="G2708" s="65"/>
      <c r="H2708" s="3"/>
    </row>
    <row r="2709" spans="1:8" x14ac:dyDescent="0.25">
      <c r="A2709" s="3"/>
      <c r="B2709" s="3"/>
      <c r="C2709" s="3"/>
      <c r="D2709" s="3"/>
      <c r="E2709" s="3"/>
      <c r="F2709" s="3"/>
      <c r="G2709" s="65"/>
      <c r="H2709" s="3"/>
    </row>
    <row r="2710" spans="1:8" x14ac:dyDescent="0.25">
      <c r="A2710" s="3"/>
      <c r="B2710" s="3"/>
      <c r="C2710" s="3"/>
      <c r="D2710" s="3"/>
      <c r="E2710" s="3"/>
      <c r="F2710" s="3"/>
      <c r="G2710" s="65"/>
      <c r="H2710" s="3"/>
    </row>
    <row r="2711" spans="1:8" x14ac:dyDescent="0.25">
      <c r="A2711" s="3"/>
      <c r="B2711" s="3"/>
      <c r="C2711" s="3"/>
      <c r="D2711" s="3"/>
      <c r="E2711" s="3"/>
      <c r="F2711" s="3"/>
      <c r="G2711" s="65"/>
      <c r="H2711" s="3"/>
    </row>
    <row r="2712" spans="1:8" x14ac:dyDescent="0.25">
      <c r="A2712" s="3"/>
      <c r="B2712" s="3"/>
      <c r="C2712" s="3"/>
      <c r="D2712" s="3"/>
      <c r="E2712" s="3"/>
      <c r="F2712" s="3"/>
      <c r="G2712" s="65"/>
      <c r="H2712" s="3"/>
    </row>
    <row r="2713" spans="1:8" x14ac:dyDescent="0.25">
      <c r="A2713" s="3"/>
      <c r="B2713" s="3"/>
      <c r="C2713" s="3"/>
      <c r="D2713" s="3"/>
      <c r="E2713" s="3"/>
      <c r="F2713" s="3"/>
      <c r="G2713" s="65"/>
      <c r="H2713" s="3"/>
    </row>
    <row r="2714" spans="1:8" x14ac:dyDescent="0.25">
      <c r="A2714" s="3"/>
      <c r="B2714" s="3"/>
      <c r="C2714" s="3"/>
      <c r="D2714" s="3"/>
      <c r="E2714" s="3"/>
      <c r="F2714" s="3"/>
      <c r="G2714" s="65"/>
      <c r="H2714" s="3"/>
    </row>
    <row r="2715" spans="1:8" x14ac:dyDescent="0.25">
      <c r="A2715" s="3"/>
      <c r="B2715" s="3"/>
      <c r="C2715" s="3"/>
      <c r="D2715" s="3"/>
      <c r="E2715" s="3"/>
      <c r="F2715" s="3"/>
      <c r="G2715" s="65"/>
      <c r="H2715" s="3"/>
    </row>
    <row r="2716" spans="1:8" x14ac:dyDescent="0.25">
      <c r="A2716" s="3"/>
      <c r="B2716" s="3"/>
      <c r="C2716" s="3"/>
      <c r="D2716" s="3"/>
      <c r="E2716" s="3"/>
      <c r="F2716" s="3"/>
      <c r="G2716" s="65"/>
      <c r="H2716" s="3"/>
    </row>
    <row r="2717" spans="1:8" x14ac:dyDescent="0.25">
      <c r="A2717" s="3"/>
      <c r="B2717" s="3"/>
      <c r="C2717" s="3"/>
      <c r="D2717" s="3"/>
      <c r="E2717" s="3"/>
      <c r="F2717" s="3"/>
      <c r="G2717" s="65"/>
      <c r="H2717" s="3"/>
    </row>
    <row r="2718" spans="1:8" x14ac:dyDescent="0.25">
      <c r="A2718" s="3"/>
      <c r="B2718" s="3"/>
      <c r="C2718" s="3"/>
      <c r="D2718" s="3"/>
      <c r="E2718" s="3"/>
      <c r="F2718" s="3"/>
      <c r="G2718" s="65"/>
      <c r="H2718" s="3"/>
    </row>
    <row r="2719" spans="1:8" x14ac:dyDescent="0.25">
      <c r="A2719" s="3"/>
      <c r="B2719" s="3"/>
      <c r="C2719" s="3"/>
      <c r="D2719" s="3"/>
      <c r="E2719" s="3"/>
      <c r="F2719" s="3"/>
      <c r="G2719" s="65"/>
      <c r="H2719" s="3"/>
    </row>
    <row r="2720" spans="1:8" x14ac:dyDescent="0.25">
      <c r="A2720" s="3"/>
      <c r="B2720" s="3"/>
      <c r="C2720" s="3"/>
      <c r="D2720" s="3"/>
      <c r="E2720" s="3"/>
      <c r="F2720" s="3"/>
      <c r="G2720" s="65"/>
      <c r="H2720" s="3"/>
    </row>
    <row r="2721" spans="1:8" x14ac:dyDescent="0.25">
      <c r="A2721" s="3"/>
      <c r="B2721" s="3"/>
      <c r="C2721" s="3"/>
      <c r="D2721" s="3"/>
      <c r="E2721" s="3"/>
      <c r="F2721" s="3"/>
      <c r="G2721" s="65"/>
      <c r="H2721" s="3"/>
    </row>
    <row r="2722" spans="1:8" x14ac:dyDescent="0.25">
      <c r="A2722" s="3"/>
      <c r="B2722" s="3"/>
      <c r="C2722" s="3"/>
      <c r="D2722" s="3"/>
      <c r="E2722" s="3"/>
      <c r="F2722" s="3"/>
      <c r="G2722" s="65"/>
      <c r="H2722" s="3"/>
    </row>
    <row r="2723" spans="1:8" x14ac:dyDescent="0.25">
      <c r="A2723" s="3"/>
      <c r="B2723" s="3"/>
      <c r="C2723" s="3"/>
      <c r="D2723" s="3"/>
      <c r="E2723" s="3"/>
      <c r="F2723" s="3"/>
      <c r="G2723" s="65"/>
      <c r="H2723" s="3"/>
    </row>
    <row r="2724" spans="1:8" x14ac:dyDescent="0.25">
      <c r="A2724" s="3"/>
      <c r="B2724" s="3"/>
      <c r="C2724" s="3"/>
      <c r="D2724" s="3"/>
      <c r="E2724" s="3"/>
      <c r="F2724" s="3"/>
      <c r="G2724" s="65"/>
      <c r="H2724" s="3"/>
    </row>
    <row r="2725" spans="1:8" x14ac:dyDescent="0.25">
      <c r="A2725" s="3"/>
      <c r="B2725" s="3"/>
      <c r="C2725" s="3"/>
      <c r="D2725" s="3"/>
      <c r="E2725" s="3"/>
      <c r="F2725" s="3"/>
      <c r="G2725" s="65"/>
      <c r="H2725" s="3"/>
    </row>
    <row r="2726" spans="1:8" x14ac:dyDescent="0.25">
      <c r="A2726" s="3"/>
      <c r="B2726" s="3"/>
      <c r="C2726" s="3"/>
      <c r="D2726" s="3"/>
      <c r="E2726" s="3"/>
      <c r="F2726" s="3"/>
      <c r="G2726" s="65"/>
      <c r="H2726" s="3"/>
    </row>
    <row r="2727" spans="1:8" x14ac:dyDescent="0.25">
      <c r="A2727" s="3"/>
      <c r="B2727" s="3"/>
      <c r="C2727" s="3"/>
      <c r="D2727" s="3"/>
      <c r="E2727" s="3"/>
      <c r="F2727" s="3"/>
      <c r="G2727" s="65"/>
      <c r="H2727" s="3"/>
    </row>
    <row r="2728" spans="1:8" x14ac:dyDescent="0.25">
      <c r="A2728" s="3"/>
      <c r="B2728" s="3"/>
      <c r="C2728" s="3"/>
      <c r="D2728" s="3"/>
      <c r="E2728" s="3"/>
      <c r="F2728" s="3"/>
      <c r="G2728" s="65"/>
      <c r="H2728" s="3"/>
    </row>
    <row r="2729" spans="1:8" x14ac:dyDescent="0.25">
      <c r="A2729" s="3"/>
      <c r="B2729" s="3"/>
      <c r="C2729" s="3"/>
      <c r="D2729" s="3"/>
      <c r="E2729" s="3"/>
      <c r="F2729" s="3"/>
      <c r="G2729" s="65"/>
      <c r="H2729" s="3"/>
    </row>
    <row r="2730" spans="1:8" x14ac:dyDescent="0.25">
      <c r="A2730" s="3"/>
      <c r="B2730" s="3"/>
      <c r="C2730" s="3"/>
      <c r="D2730" s="3"/>
      <c r="E2730" s="3"/>
      <c r="F2730" s="3"/>
      <c r="G2730" s="65"/>
      <c r="H2730" s="3"/>
    </row>
    <row r="2731" spans="1:8" x14ac:dyDescent="0.25">
      <c r="A2731" s="3"/>
      <c r="B2731" s="3"/>
      <c r="C2731" s="3"/>
      <c r="D2731" s="3"/>
      <c r="E2731" s="3"/>
      <c r="F2731" s="3"/>
      <c r="G2731" s="65"/>
      <c r="H2731" s="3"/>
    </row>
    <row r="2732" spans="1:8" x14ac:dyDescent="0.25">
      <c r="A2732" s="3"/>
      <c r="B2732" s="3"/>
      <c r="C2732" s="3"/>
      <c r="D2732" s="3"/>
      <c r="E2732" s="3"/>
      <c r="F2732" s="3"/>
      <c r="G2732" s="65"/>
      <c r="H2732" s="3"/>
    </row>
    <row r="2733" spans="1:8" x14ac:dyDescent="0.25">
      <c r="A2733" s="3"/>
      <c r="B2733" s="3"/>
      <c r="C2733" s="3"/>
      <c r="D2733" s="3"/>
      <c r="E2733" s="3"/>
      <c r="F2733" s="3"/>
      <c r="G2733" s="65"/>
      <c r="H2733" s="3"/>
    </row>
    <row r="2734" spans="1:8" x14ac:dyDescent="0.25">
      <c r="A2734" s="3"/>
      <c r="B2734" s="3"/>
      <c r="C2734" s="3"/>
      <c r="D2734" s="3"/>
      <c r="E2734" s="3"/>
      <c r="F2734" s="3"/>
      <c r="G2734" s="65"/>
      <c r="H2734" s="3"/>
    </row>
    <row r="2735" spans="1:8" x14ac:dyDescent="0.25">
      <c r="A2735" s="3"/>
      <c r="B2735" s="3"/>
      <c r="C2735" s="3"/>
      <c r="D2735" s="3"/>
      <c r="E2735" s="3"/>
      <c r="F2735" s="3"/>
      <c r="G2735" s="65"/>
      <c r="H2735" s="3"/>
    </row>
    <row r="2736" spans="1:8" x14ac:dyDescent="0.25">
      <c r="A2736" s="3"/>
      <c r="B2736" s="3"/>
      <c r="C2736" s="3"/>
      <c r="D2736" s="3"/>
      <c r="E2736" s="3"/>
      <c r="F2736" s="3"/>
      <c r="G2736" s="65"/>
      <c r="H2736" s="3"/>
    </row>
    <row r="2737" spans="1:8" x14ac:dyDescent="0.25">
      <c r="A2737" s="3"/>
      <c r="B2737" s="3"/>
      <c r="C2737" s="3"/>
      <c r="D2737" s="3"/>
      <c r="E2737" s="3"/>
      <c r="F2737" s="3"/>
      <c r="G2737" s="65"/>
      <c r="H2737" s="3"/>
    </row>
    <row r="2738" spans="1:8" x14ac:dyDescent="0.25">
      <c r="A2738" s="3"/>
      <c r="B2738" s="3"/>
      <c r="C2738" s="3"/>
      <c r="D2738" s="3"/>
      <c r="E2738" s="3"/>
      <c r="F2738" s="3"/>
      <c r="G2738" s="65"/>
      <c r="H2738" s="3"/>
    </row>
    <row r="2739" spans="1:8" x14ac:dyDescent="0.25">
      <c r="A2739" s="3"/>
      <c r="B2739" s="3"/>
      <c r="C2739" s="3"/>
      <c r="D2739" s="3"/>
      <c r="E2739" s="3"/>
      <c r="F2739" s="3"/>
      <c r="G2739" s="65"/>
      <c r="H2739" s="3"/>
    </row>
    <row r="2740" spans="1:8" x14ac:dyDescent="0.25">
      <c r="A2740" s="3"/>
      <c r="B2740" s="3"/>
      <c r="C2740" s="3"/>
      <c r="D2740" s="3"/>
      <c r="E2740" s="3"/>
      <c r="F2740" s="3"/>
      <c r="G2740" s="65"/>
      <c r="H2740" s="3"/>
    </row>
    <row r="2741" spans="1:8" x14ac:dyDescent="0.25">
      <c r="A2741" s="3"/>
      <c r="B2741" s="3"/>
      <c r="C2741" s="3"/>
      <c r="D2741" s="3"/>
      <c r="E2741" s="3"/>
      <c r="F2741" s="3"/>
      <c r="G2741" s="65"/>
      <c r="H2741" s="3"/>
    </row>
    <row r="2742" spans="1:8" x14ac:dyDescent="0.25">
      <c r="A2742" s="3"/>
      <c r="B2742" s="3"/>
      <c r="C2742" s="3"/>
      <c r="D2742" s="3"/>
      <c r="E2742" s="3"/>
      <c r="F2742" s="3"/>
      <c r="G2742" s="65"/>
      <c r="H2742" s="3"/>
    </row>
    <row r="2743" spans="1:8" x14ac:dyDescent="0.25">
      <c r="A2743" s="3"/>
      <c r="B2743" s="3"/>
      <c r="C2743" s="3"/>
      <c r="D2743" s="3"/>
      <c r="E2743" s="3"/>
      <c r="F2743" s="3"/>
      <c r="G2743" s="65"/>
      <c r="H2743" s="3"/>
    </row>
    <row r="2744" spans="1:8" x14ac:dyDescent="0.25">
      <c r="A2744" s="3"/>
      <c r="B2744" s="3"/>
      <c r="C2744" s="3"/>
      <c r="D2744" s="3"/>
      <c r="E2744" s="3"/>
      <c r="F2744" s="3"/>
      <c r="G2744" s="65"/>
      <c r="H2744" s="3"/>
    </row>
    <row r="2745" spans="1:8" x14ac:dyDescent="0.25">
      <c r="A2745" s="3"/>
      <c r="B2745" s="3"/>
      <c r="C2745" s="3"/>
      <c r="D2745" s="3"/>
      <c r="E2745" s="3"/>
      <c r="F2745" s="3"/>
      <c r="G2745" s="65"/>
      <c r="H2745" s="3"/>
    </row>
    <row r="2746" spans="1:8" x14ac:dyDescent="0.25">
      <c r="A2746" s="3"/>
      <c r="B2746" s="3"/>
      <c r="C2746" s="3"/>
      <c r="D2746" s="3"/>
      <c r="E2746" s="3"/>
      <c r="F2746" s="3"/>
      <c r="G2746" s="65"/>
      <c r="H2746" s="3"/>
    </row>
    <row r="2747" spans="1:8" x14ac:dyDescent="0.25">
      <c r="A2747" s="3"/>
      <c r="B2747" s="3"/>
      <c r="C2747" s="3"/>
      <c r="D2747" s="3"/>
      <c r="E2747" s="3"/>
      <c r="F2747" s="3"/>
      <c r="G2747" s="65"/>
      <c r="H2747" s="3"/>
    </row>
    <row r="2748" spans="1:8" x14ac:dyDescent="0.25">
      <c r="A2748" s="3"/>
      <c r="B2748" s="3"/>
      <c r="C2748" s="3"/>
      <c r="D2748" s="3"/>
      <c r="E2748" s="3"/>
      <c r="F2748" s="3"/>
      <c r="G2748" s="65"/>
      <c r="H2748" s="3"/>
    </row>
    <row r="2749" spans="1:8" x14ac:dyDescent="0.25">
      <c r="A2749" s="3"/>
      <c r="B2749" s="3"/>
      <c r="C2749" s="3"/>
      <c r="D2749" s="3"/>
      <c r="E2749" s="3"/>
      <c r="F2749" s="3"/>
      <c r="G2749" s="65"/>
      <c r="H2749" s="3"/>
    </row>
    <row r="2750" spans="1:8" x14ac:dyDescent="0.25">
      <c r="A2750" s="3"/>
      <c r="B2750" s="3"/>
      <c r="C2750" s="3"/>
      <c r="D2750" s="3"/>
      <c r="E2750" s="3"/>
      <c r="F2750" s="3"/>
      <c r="G2750" s="65"/>
      <c r="H2750" s="3"/>
    </row>
    <row r="2751" spans="1:8" x14ac:dyDescent="0.25">
      <c r="A2751" s="3"/>
      <c r="B2751" s="3"/>
      <c r="C2751" s="3"/>
      <c r="D2751" s="3"/>
      <c r="E2751" s="3"/>
      <c r="F2751" s="3"/>
      <c r="G2751" s="65"/>
      <c r="H2751" s="3"/>
    </row>
    <row r="2752" spans="1:8" x14ac:dyDescent="0.25">
      <c r="A2752" s="3"/>
      <c r="B2752" s="3"/>
      <c r="C2752" s="3"/>
      <c r="D2752" s="3"/>
      <c r="E2752" s="3"/>
      <c r="F2752" s="3"/>
      <c r="G2752" s="65"/>
      <c r="H2752" s="3"/>
    </row>
    <row r="2753" spans="1:8" x14ac:dyDescent="0.25">
      <c r="A2753" s="3"/>
      <c r="B2753" s="3"/>
      <c r="C2753" s="3"/>
      <c r="D2753" s="3"/>
      <c r="E2753" s="3"/>
      <c r="F2753" s="3"/>
      <c r="G2753" s="65"/>
      <c r="H2753" s="3"/>
    </row>
    <row r="2754" spans="1:8" x14ac:dyDescent="0.25">
      <c r="A2754" s="3"/>
      <c r="B2754" s="3"/>
      <c r="C2754" s="3"/>
      <c r="D2754" s="3"/>
      <c r="E2754" s="3"/>
      <c r="F2754" s="3"/>
      <c r="G2754" s="65"/>
      <c r="H2754" s="3"/>
    </row>
    <row r="2755" spans="1:8" x14ac:dyDescent="0.25">
      <c r="A2755" s="3"/>
      <c r="B2755" s="3"/>
      <c r="C2755" s="3"/>
      <c r="D2755" s="3"/>
      <c r="E2755" s="3"/>
      <c r="F2755" s="3"/>
      <c r="G2755" s="65"/>
      <c r="H2755" s="3"/>
    </row>
    <row r="2756" spans="1:8" x14ac:dyDescent="0.25">
      <c r="A2756" s="3"/>
      <c r="B2756" s="3"/>
      <c r="C2756" s="3"/>
      <c r="D2756" s="3"/>
      <c r="E2756" s="3"/>
      <c r="F2756" s="3"/>
      <c r="G2756" s="65"/>
      <c r="H2756" s="3"/>
    </row>
    <row r="2757" spans="1:8" x14ac:dyDescent="0.25">
      <c r="A2757" s="3"/>
      <c r="B2757" s="3"/>
      <c r="C2757" s="3"/>
      <c r="D2757" s="3"/>
      <c r="E2757" s="3"/>
      <c r="F2757" s="3"/>
      <c r="G2757" s="65"/>
      <c r="H2757" s="3"/>
    </row>
    <row r="2758" spans="1:8" x14ac:dyDescent="0.25">
      <c r="A2758" s="3"/>
      <c r="B2758" s="3"/>
      <c r="C2758" s="3"/>
      <c r="D2758" s="3"/>
      <c r="E2758" s="3"/>
      <c r="F2758" s="3"/>
      <c r="G2758" s="65"/>
      <c r="H2758" s="3"/>
    </row>
    <row r="2759" spans="1:8" x14ac:dyDescent="0.25">
      <c r="A2759" s="3"/>
      <c r="B2759" s="3"/>
      <c r="C2759" s="3"/>
      <c r="D2759" s="3"/>
      <c r="E2759" s="3"/>
      <c r="F2759" s="3"/>
      <c r="G2759" s="65"/>
      <c r="H2759" s="3"/>
    </row>
    <row r="2760" spans="1:8" x14ac:dyDescent="0.25">
      <c r="A2760" s="3"/>
      <c r="B2760" s="3"/>
      <c r="C2760" s="3"/>
      <c r="D2760" s="3"/>
      <c r="E2760" s="3"/>
      <c r="F2760" s="3"/>
      <c r="G2760" s="65"/>
      <c r="H2760" s="3"/>
    </row>
    <row r="2761" spans="1:8" x14ac:dyDescent="0.25">
      <c r="A2761" s="3"/>
      <c r="B2761" s="3"/>
      <c r="C2761" s="3"/>
      <c r="D2761" s="3"/>
      <c r="E2761" s="3"/>
      <c r="F2761" s="3"/>
      <c r="G2761" s="65"/>
      <c r="H2761" s="3"/>
    </row>
    <row r="2762" spans="1:8" x14ac:dyDescent="0.25">
      <c r="A2762" s="3"/>
      <c r="B2762" s="3"/>
      <c r="C2762" s="3"/>
      <c r="D2762" s="3"/>
      <c r="E2762" s="3"/>
      <c r="F2762" s="3"/>
      <c r="G2762" s="65"/>
      <c r="H2762" s="3"/>
    </row>
    <row r="2763" spans="1:8" x14ac:dyDescent="0.25">
      <c r="A2763" s="3"/>
      <c r="B2763" s="3"/>
      <c r="C2763" s="3"/>
      <c r="D2763" s="3"/>
      <c r="E2763" s="3"/>
      <c r="F2763" s="3"/>
      <c r="G2763" s="65"/>
      <c r="H2763" s="3"/>
    </row>
    <row r="2764" spans="1:8" x14ac:dyDescent="0.25">
      <c r="A2764" s="3"/>
      <c r="B2764" s="3"/>
      <c r="C2764" s="3"/>
      <c r="D2764" s="3"/>
      <c r="E2764" s="3"/>
      <c r="F2764" s="3"/>
      <c r="G2764" s="65"/>
      <c r="H2764" s="3"/>
    </row>
    <row r="2765" spans="1:8" x14ac:dyDescent="0.25">
      <c r="A2765" s="3"/>
      <c r="B2765" s="3"/>
      <c r="C2765" s="3"/>
      <c r="D2765" s="3"/>
      <c r="E2765" s="3"/>
      <c r="F2765" s="3"/>
      <c r="G2765" s="65"/>
      <c r="H2765" s="3"/>
    </row>
    <row r="2766" spans="1:8" x14ac:dyDescent="0.25">
      <c r="A2766" s="3"/>
      <c r="B2766" s="3"/>
      <c r="C2766" s="3"/>
      <c r="D2766" s="3"/>
      <c r="E2766" s="3"/>
      <c r="F2766" s="3"/>
      <c r="G2766" s="65"/>
      <c r="H2766" s="3"/>
    </row>
    <row r="2767" spans="1:8" x14ac:dyDescent="0.25">
      <c r="A2767" s="3"/>
      <c r="B2767" s="3"/>
      <c r="C2767" s="3"/>
      <c r="D2767" s="3"/>
      <c r="E2767" s="3"/>
      <c r="F2767" s="3"/>
      <c r="G2767" s="65"/>
      <c r="H2767" s="3"/>
    </row>
    <row r="2768" spans="1:8" x14ac:dyDescent="0.25">
      <c r="A2768" s="3"/>
      <c r="B2768" s="3"/>
      <c r="C2768" s="3"/>
      <c r="D2768" s="3"/>
      <c r="E2768" s="3"/>
      <c r="F2768" s="3"/>
      <c r="G2768" s="65"/>
      <c r="H2768" s="3"/>
    </row>
    <row r="2769" spans="1:8" x14ac:dyDescent="0.25">
      <c r="A2769" s="3"/>
      <c r="B2769" s="3"/>
      <c r="C2769" s="3"/>
      <c r="D2769" s="3"/>
      <c r="E2769" s="3"/>
      <c r="F2769" s="3"/>
      <c r="G2769" s="65"/>
      <c r="H2769" s="3"/>
    </row>
    <row r="2770" spans="1:8" x14ac:dyDescent="0.25">
      <c r="A2770" s="3"/>
      <c r="B2770" s="3"/>
      <c r="C2770" s="3"/>
      <c r="D2770" s="3"/>
      <c r="E2770" s="3"/>
      <c r="F2770" s="3"/>
      <c r="G2770" s="65"/>
      <c r="H2770" s="3"/>
    </row>
    <row r="2771" spans="1:8" x14ac:dyDescent="0.25">
      <c r="A2771" s="3"/>
      <c r="B2771" s="3"/>
      <c r="C2771" s="3"/>
      <c r="D2771" s="3"/>
      <c r="E2771" s="3"/>
      <c r="F2771" s="3"/>
      <c r="G2771" s="65"/>
      <c r="H2771" s="3"/>
    </row>
    <row r="2772" spans="1:8" x14ac:dyDescent="0.25">
      <c r="A2772" s="3"/>
      <c r="B2772" s="3"/>
      <c r="C2772" s="3"/>
      <c r="D2772" s="3"/>
      <c r="E2772" s="3"/>
      <c r="F2772" s="3"/>
      <c r="G2772" s="65"/>
      <c r="H2772" s="3"/>
    </row>
    <row r="2773" spans="1:8" x14ac:dyDescent="0.25">
      <c r="A2773" s="3"/>
      <c r="B2773" s="3"/>
      <c r="C2773" s="3"/>
      <c r="D2773" s="3"/>
      <c r="E2773" s="3"/>
      <c r="F2773" s="3"/>
      <c r="G2773" s="65"/>
      <c r="H2773" s="3"/>
    </row>
    <row r="2774" spans="1:8" x14ac:dyDescent="0.25">
      <c r="A2774" s="3"/>
      <c r="B2774" s="3"/>
      <c r="C2774" s="3"/>
      <c r="D2774" s="3"/>
      <c r="E2774" s="3"/>
      <c r="F2774" s="3"/>
      <c r="G2774" s="65"/>
      <c r="H2774" s="3"/>
    </row>
    <row r="2775" spans="1:8" x14ac:dyDescent="0.25">
      <c r="A2775" s="3"/>
      <c r="B2775" s="3"/>
      <c r="C2775" s="3"/>
      <c r="D2775" s="3"/>
      <c r="E2775" s="3"/>
      <c r="F2775" s="3"/>
      <c r="G2775" s="65"/>
      <c r="H2775" s="3"/>
    </row>
    <row r="2776" spans="1:8" x14ac:dyDescent="0.25">
      <c r="A2776" s="3"/>
      <c r="B2776" s="3"/>
      <c r="C2776" s="3"/>
      <c r="D2776" s="3"/>
      <c r="E2776" s="3"/>
      <c r="F2776" s="3"/>
      <c r="G2776" s="65"/>
      <c r="H2776" s="3"/>
    </row>
    <row r="2777" spans="1:8" x14ac:dyDescent="0.25">
      <c r="A2777" s="3"/>
      <c r="B2777" s="3"/>
      <c r="C2777" s="3"/>
      <c r="D2777" s="3"/>
      <c r="E2777" s="3"/>
      <c r="F2777" s="3"/>
      <c r="G2777" s="65"/>
      <c r="H2777" s="3"/>
    </row>
    <row r="2778" spans="1:8" x14ac:dyDescent="0.25">
      <c r="A2778" s="3"/>
      <c r="B2778" s="3"/>
      <c r="C2778" s="3"/>
      <c r="D2778" s="3"/>
      <c r="E2778" s="3"/>
      <c r="F2778" s="3"/>
      <c r="G2778" s="65"/>
      <c r="H2778" s="3"/>
    </row>
    <row r="2779" spans="1:8" x14ac:dyDescent="0.25">
      <c r="A2779" s="3"/>
      <c r="B2779" s="3"/>
      <c r="C2779" s="3"/>
      <c r="D2779" s="3"/>
      <c r="E2779" s="3"/>
      <c r="F2779" s="3"/>
      <c r="G2779" s="65"/>
      <c r="H2779" s="3"/>
    </row>
    <row r="2780" spans="1:8" x14ac:dyDescent="0.25">
      <c r="A2780" s="3"/>
      <c r="B2780" s="3"/>
      <c r="C2780" s="3"/>
      <c r="D2780" s="3"/>
      <c r="E2780" s="3"/>
      <c r="F2780" s="3"/>
      <c r="G2780" s="65"/>
      <c r="H2780" s="3"/>
    </row>
    <row r="2781" spans="1:8" x14ac:dyDescent="0.25">
      <c r="A2781" s="3"/>
      <c r="B2781" s="3"/>
      <c r="C2781" s="3"/>
      <c r="D2781" s="3"/>
      <c r="E2781" s="3"/>
      <c r="F2781" s="3"/>
      <c r="G2781" s="65"/>
      <c r="H2781" s="3"/>
    </row>
    <row r="2782" spans="1:8" x14ac:dyDescent="0.25">
      <c r="A2782" s="3"/>
      <c r="B2782" s="3"/>
      <c r="C2782" s="3"/>
      <c r="D2782" s="3"/>
      <c r="E2782" s="3"/>
      <c r="F2782" s="3"/>
      <c r="G2782" s="65"/>
      <c r="H2782" s="3"/>
    </row>
    <row r="2783" spans="1:8" x14ac:dyDescent="0.25">
      <c r="A2783" s="3"/>
      <c r="B2783" s="3"/>
      <c r="C2783" s="3"/>
      <c r="D2783" s="3"/>
      <c r="E2783" s="3"/>
      <c r="F2783" s="3"/>
      <c r="G2783" s="65"/>
      <c r="H2783" s="3"/>
    </row>
    <row r="2784" spans="1:8" x14ac:dyDescent="0.25">
      <c r="A2784" s="3"/>
      <c r="B2784" s="3"/>
      <c r="C2784" s="3"/>
      <c r="D2784" s="3"/>
      <c r="E2784" s="3"/>
      <c r="F2784" s="3"/>
      <c r="G2784" s="65"/>
      <c r="H2784" s="3"/>
    </row>
    <row r="2785" spans="1:8" x14ac:dyDescent="0.25">
      <c r="A2785" s="3"/>
      <c r="B2785" s="3"/>
      <c r="C2785" s="3"/>
      <c r="D2785" s="3"/>
      <c r="E2785" s="3"/>
      <c r="F2785" s="3"/>
      <c r="G2785" s="65"/>
      <c r="H2785" s="3"/>
    </row>
    <row r="2786" spans="1:8" x14ac:dyDescent="0.25">
      <c r="A2786" s="3"/>
      <c r="B2786" s="3"/>
      <c r="C2786" s="3"/>
      <c r="D2786" s="3"/>
      <c r="E2786" s="3"/>
      <c r="F2786" s="3"/>
      <c r="G2786" s="65"/>
      <c r="H2786" s="3"/>
    </row>
    <row r="2787" spans="1:8" x14ac:dyDescent="0.25">
      <c r="A2787" s="3"/>
      <c r="B2787" s="3"/>
      <c r="C2787" s="3"/>
      <c r="D2787" s="3"/>
      <c r="E2787" s="3"/>
      <c r="F2787" s="3"/>
      <c r="G2787" s="65"/>
      <c r="H2787" s="3"/>
    </row>
    <row r="2788" spans="1:8" x14ac:dyDescent="0.25">
      <c r="A2788" s="3"/>
      <c r="B2788" s="3"/>
      <c r="C2788" s="3"/>
      <c r="D2788" s="3"/>
      <c r="E2788" s="3"/>
      <c r="F2788" s="3"/>
      <c r="G2788" s="65"/>
      <c r="H2788" s="3"/>
    </row>
    <row r="2789" spans="1:8" x14ac:dyDescent="0.25">
      <c r="A2789" s="3"/>
      <c r="B2789" s="3"/>
      <c r="C2789" s="3"/>
      <c r="D2789" s="3"/>
      <c r="E2789" s="3"/>
      <c r="F2789" s="3"/>
      <c r="G2789" s="65"/>
      <c r="H2789" s="3"/>
    </row>
    <row r="2790" spans="1:8" x14ac:dyDescent="0.25">
      <c r="A2790" s="3"/>
      <c r="B2790" s="3"/>
      <c r="C2790" s="3"/>
      <c r="D2790" s="3"/>
      <c r="E2790" s="3"/>
      <c r="F2790" s="3"/>
      <c r="G2790" s="65"/>
      <c r="H2790" s="3"/>
    </row>
    <row r="2791" spans="1:8" x14ac:dyDescent="0.25">
      <c r="A2791" s="3"/>
      <c r="B2791" s="3"/>
      <c r="C2791" s="3"/>
      <c r="D2791" s="3"/>
      <c r="E2791" s="3"/>
      <c r="F2791" s="3"/>
      <c r="G2791" s="65"/>
      <c r="H2791" s="3"/>
    </row>
    <row r="2792" spans="1:8" x14ac:dyDescent="0.25">
      <c r="A2792" s="3"/>
      <c r="B2792" s="3"/>
      <c r="C2792" s="3"/>
      <c r="D2792" s="3"/>
      <c r="E2792" s="3"/>
      <c r="F2792" s="3"/>
      <c r="G2792" s="65"/>
      <c r="H2792" s="3"/>
    </row>
    <row r="2793" spans="1:8" x14ac:dyDescent="0.25">
      <c r="A2793" s="3"/>
      <c r="B2793" s="3"/>
      <c r="C2793" s="3"/>
      <c r="D2793" s="3"/>
      <c r="E2793" s="3"/>
      <c r="F2793" s="3"/>
      <c r="G2793" s="65"/>
      <c r="H2793" s="3"/>
    </row>
    <row r="2794" spans="1:8" x14ac:dyDescent="0.25">
      <c r="A2794" s="3"/>
      <c r="B2794" s="3"/>
      <c r="C2794" s="3"/>
      <c r="D2794" s="3"/>
      <c r="E2794" s="3"/>
      <c r="F2794" s="3"/>
      <c r="G2794" s="65"/>
      <c r="H2794" s="3"/>
    </row>
    <row r="2795" spans="1:8" x14ac:dyDescent="0.25">
      <c r="A2795" s="3"/>
      <c r="B2795" s="3"/>
      <c r="C2795" s="3"/>
      <c r="D2795" s="3"/>
      <c r="E2795" s="3"/>
      <c r="F2795" s="3"/>
      <c r="G2795" s="65"/>
      <c r="H2795" s="3"/>
    </row>
    <row r="2796" spans="1:8" x14ac:dyDescent="0.25">
      <c r="A2796" s="3"/>
      <c r="B2796" s="3"/>
      <c r="C2796" s="3"/>
      <c r="D2796" s="3"/>
      <c r="E2796" s="3"/>
      <c r="F2796" s="3"/>
      <c r="G2796" s="65"/>
      <c r="H2796" s="3"/>
    </row>
    <row r="2797" spans="1:8" x14ac:dyDescent="0.25">
      <c r="A2797" s="3"/>
      <c r="B2797" s="3"/>
      <c r="C2797" s="3"/>
      <c r="D2797" s="3"/>
      <c r="E2797" s="3"/>
      <c r="F2797" s="3"/>
      <c r="G2797" s="65"/>
      <c r="H2797" s="3"/>
    </row>
    <row r="2798" spans="1:8" x14ac:dyDescent="0.25">
      <c r="A2798" s="3"/>
      <c r="B2798" s="3"/>
      <c r="C2798" s="3"/>
      <c r="D2798" s="3"/>
      <c r="E2798" s="3"/>
      <c r="F2798" s="3"/>
      <c r="G2798" s="65"/>
      <c r="H2798" s="3"/>
    </row>
    <row r="2799" spans="1:8" x14ac:dyDescent="0.25">
      <c r="A2799" s="3"/>
      <c r="B2799" s="3"/>
      <c r="C2799" s="3"/>
      <c r="D2799" s="3"/>
      <c r="E2799" s="3"/>
      <c r="F2799" s="3"/>
      <c r="G2799" s="65"/>
      <c r="H2799" s="3"/>
    </row>
    <row r="2800" spans="1:8" x14ac:dyDescent="0.25">
      <c r="A2800" s="3"/>
      <c r="B2800" s="3"/>
      <c r="C2800" s="3"/>
      <c r="D2800" s="3"/>
      <c r="E2800" s="3"/>
      <c r="F2800" s="3"/>
      <c r="G2800" s="65"/>
      <c r="H2800" s="3"/>
    </row>
    <row r="2801" spans="1:8" x14ac:dyDescent="0.25">
      <c r="A2801" s="3"/>
      <c r="B2801" s="3"/>
      <c r="C2801" s="3"/>
      <c r="D2801" s="3"/>
      <c r="E2801" s="3"/>
      <c r="F2801" s="3"/>
      <c r="G2801" s="65"/>
      <c r="H2801" s="3"/>
    </row>
    <row r="2802" spans="1:8" x14ac:dyDescent="0.25">
      <c r="A2802" s="3"/>
      <c r="B2802" s="3"/>
      <c r="C2802" s="3"/>
      <c r="D2802" s="3"/>
      <c r="E2802" s="3"/>
      <c r="F2802" s="3"/>
      <c r="G2802" s="65"/>
      <c r="H2802" s="3"/>
    </row>
    <row r="2803" spans="1:8" x14ac:dyDescent="0.25">
      <c r="A2803" s="3"/>
      <c r="B2803" s="3"/>
      <c r="C2803" s="3"/>
      <c r="D2803" s="3"/>
      <c r="E2803" s="3"/>
      <c r="F2803" s="3"/>
      <c r="G2803" s="65"/>
      <c r="H2803" s="3"/>
    </row>
    <row r="2804" spans="1:8" x14ac:dyDescent="0.25">
      <c r="A2804" s="3"/>
      <c r="B2804" s="3"/>
      <c r="C2804" s="3"/>
      <c r="D2804" s="3"/>
      <c r="E2804" s="3"/>
      <c r="F2804" s="3"/>
      <c r="G2804" s="65"/>
      <c r="H2804" s="3"/>
    </row>
    <row r="2805" spans="1:8" x14ac:dyDescent="0.25">
      <c r="A2805" s="3"/>
      <c r="B2805" s="3"/>
      <c r="C2805" s="3"/>
      <c r="D2805" s="3"/>
      <c r="E2805" s="3"/>
      <c r="F2805" s="3"/>
      <c r="G2805" s="65"/>
      <c r="H2805" s="3"/>
    </row>
    <row r="2806" spans="1:8" x14ac:dyDescent="0.25">
      <c r="A2806" s="3"/>
      <c r="B2806" s="3"/>
      <c r="C2806" s="3"/>
      <c r="D2806" s="3"/>
      <c r="E2806" s="3"/>
      <c r="F2806" s="3"/>
      <c r="G2806" s="65"/>
      <c r="H2806" s="3"/>
    </row>
    <row r="2807" spans="1:8" x14ac:dyDescent="0.25">
      <c r="A2807" s="3"/>
      <c r="B2807" s="3"/>
      <c r="C2807" s="3"/>
      <c r="D2807" s="3"/>
      <c r="E2807" s="3"/>
      <c r="F2807" s="3"/>
      <c r="G2807" s="65"/>
      <c r="H2807" s="3"/>
    </row>
    <row r="2808" spans="1:8" x14ac:dyDescent="0.25">
      <c r="A2808" s="3"/>
      <c r="B2808" s="3"/>
      <c r="C2808" s="3"/>
      <c r="D2808" s="3"/>
      <c r="E2808" s="3"/>
      <c r="F2808" s="3"/>
      <c r="G2808" s="65"/>
      <c r="H2808" s="3"/>
    </row>
    <row r="2809" spans="1:8" x14ac:dyDescent="0.25">
      <c r="A2809" s="3"/>
      <c r="B2809" s="3"/>
      <c r="C2809" s="3"/>
      <c r="D2809" s="3"/>
      <c r="E2809" s="3"/>
      <c r="F2809" s="3"/>
      <c r="G2809" s="65"/>
      <c r="H2809" s="3"/>
    </row>
    <row r="2810" spans="1:8" x14ac:dyDescent="0.25">
      <c r="A2810" s="3"/>
      <c r="B2810" s="3"/>
      <c r="C2810" s="3"/>
      <c r="D2810" s="3"/>
      <c r="E2810" s="3"/>
      <c r="F2810" s="3"/>
      <c r="G2810" s="65"/>
      <c r="H2810" s="3"/>
    </row>
    <row r="2811" spans="1:8" x14ac:dyDescent="0.25">
      <c r="A2811" s="3"/>
      <c r="B2811" s="3"/>
      <c r="C2811" s="3"/>
      <c r="D2811" s="3"/>
      <c r="E2811" s="3"/>
      <c r="F2811" s="3"/>
      <c r="G2811" s="65"/>
      <c r="H2811" s="3"/>
    </row>
    <row r="2812" spans="1:8" x14ac:dyDescent="0.25">
      <c r="A2812" s="3"/>
      <c r="B2812" s="3"/>
      <c r="C2812" s="3"/>
      <c r="D2812" s="3"/>
      <c r="E2812" s="3"/>
      <c r="F2812" s="3"/>
      <c r="G2812" s="65"/>
      <c r="H2812" s="3"/>
    </row>
    <row r="2813" spans="1:8" x14ac:dyDescent="0.25">
      <c r="A2813" s="3"/>
      <c r="B2813" s="3"/>
      <c r="C2813" s="3"/>
      <c r="D2813" s="3"/>
      <c r="E2813" s="3"/>
      <c r="F2813" s="3"/>
      <c r="G2813" s="65"/>
      <c r="H2813" s="3"/>
    </row>
    <row r="2814" spans="1:8" x14ac:dyDescent="0.25">
      <c r="A2814" s="3"/>
      <c r="B2814" s="3"/>
      <c r="C2814" s="3"/>
      <c r="D2814" s="3"/>
      <c r="E2814" s="3"/>
      <c r="F2814" s="3"/>
      <c r="G2814" s="65"/>
      <c r="H2814" s="3"/>
    </row>
    <row r="2815" spans="1:8" x14ac:dyDescent="0.25">
      <c r="A2815" s="3"/>
      <c r="B2815" s="3"/>
      <c r="C2815" s="3"/>
      <c r="D2815" s="3"/>
      <c r="E2815" s="3"/>
      <c r="F2815" s="3"/>
      <c r="G2815" s="65"/>
      <c r="H2815" s="3"/>
    </row>
    <row r="2816" spans="1:8" x14ac:dyDescent="0.25">
      <c r="A2816" s="3"/>
      <c r="B2816" s="3"/>
      <c r="C2816" s="3"/>
      <c r="D2816" s="3"/>
      <c r="E2816" s="3"/>
      <c r="F2816" s="3"/>
      <c r="G2816" s="65"/>
      <c r="H2816" s="3"/>
    </row>
    <row r="2817" spans="1:8" x14ac:dyDescent="0.25">
      <c r="A2817" s="3"/>
      <c r="B2817" s="3"/>
      <c r="C2817" s="3"/>
      <c r="D2817" s="3"/>
      <c r="E2817" s="3"/>
      <c r="F2817" s="3"/>
      <c r="G2817" s="65"/>
      <c r="H2817" s="3"/>
    </row>
    <row r="2818" spans="1:8" x14ac:dyDescent="0.25">
      <c r="A2818" s="3"/>
      <c r="B2818" s="3"/>
      <c r="C2818" s="3"/>
      <c r="D2818" s="3"/>
      <c r="E2818" s="3"/>
      <c r="F2818" s="3"/>
      <c r="G2818" s="65"/>
      <c r="H2818" s="3"/>
    </row>
    <row r="2819" spans="1:8" x14ac:dyDescent="0.25">
      <c r="A2819" s="3"/>
      <c r="B2819" s="3"/>
      <c r="C2819" s="3"/>
      <c r="D2819" s="3"/>
      <c r="E2819" s="3"/>
      <c r="F2819" s="3"/>
      <c r="G2819" s="65"/>
      <c r="H2819" s="3"/>
    </row>
    <row r="2820" spans="1:8" x14ac:dyDescent="0.25">
      <c r="A2820" s="3"/>
      <c r="B2820" s="3"/>
      <c r="C2820" s="3"/>
      <c r="D2820" s="3"/>
      <c r="E2820" s="3"/>
      <c r="F2820" s="3"/>
      <c r="G2820" s="65"/>
      <c r="H2820" s="3"/>
    </row>
    <row r="2821" spans="1:8" x14ac:dyDescent="0.25">
      <c r="A2821" s="3"/>
      <c r="B2821" s="3"/>
      <c r="C2821" s="3"/>
      <c r="D2821" s="3"/>
      <c r="E2821" s="3"/>
      <c r="F2821" s="3"/>
      <c r="G2821" s="65"/>
      <c r="H2821" s="3"/>
    </row>
    <row r="2822" spans="1:8" x14ac:dyDescent="0.25">
      <c r="A2822" s="3"/>
      <c r="B2822" s="3"/>
      <c r="C2822" s="3"/>
      <c r="D2822" s="3"/>
      <c r="E2822" s="3"/>
      <c r="F2822" s="3"/>
      <c r="G2822" s="65"/>
      <c r="H2822" s="3"/>
    </row>
    <row r="2823" spans="1:8" x14ac:dyDescent="0.25">
      <c r="A2823" s="3"/>
      <c r="B2823" s="3"/>
      <c r="C2823" s="3"/>
      <c r="D2823" s="3"/>
      <c r="E2823" s="3"/>
      <c r="F2823" s="3"/>
      <c r="G2823" s="65"/>
      <c r="H2823" s="3"/>
    </row>
    <row r="2824" spans="1:8" x14ac:dyDescent="0.25">
      <c r="A2824" s="3"/>
      <c r="B2824" s="3"/>
      <c r="C2824" s="3"/>
      <c r="D2824" s="3"/>
      <c r="E2824" s="3"/>
      <c r="F2824" s="3"/>
      <c r="G2824" s="65"/>
      <c r="H2824" s="3"/>
    </row>
    <row r="2825" spans="1:8" x14ac:dyDescent="0.25">
      <c r="A2825" s="3"/>
      <c r="B2825" s="3"/>
      <c r="C2825" s="3"/>
      <c r="D2825" s="3"/>
      <c r="E2825" s="3"/>
      <c r="F2825" s="3"/>
      <c r="G2825" s="65"/>
      <c r="H2825" s="3"/>
    </row>
    <row r="2826" spans="1:8" x14ac:dyDescent="0.25">
      <c r="A2826" s="3"/>
      <c r="B2826" s="3"/>
      <c r="C2826" s="3"/>
      <c r="D2826" s="3"/>
      <c r="E2826" s="3"/>
      <c r="F2826" s="3"/>
      <c r="G2826" s="65"/>
      <c r="H2826" s="3"/>
    </row>
    <row r="2827" spans="1:8" x14ac:dyDescent="0.25">
      <c r="A2827" s="3"/>
      <c r="B2827" s="3"/>
      <c r="C2827" s="3"/>
      <c r="D2827" s="3"/>
      <c r="E2827" s="3"/>
      <c r="F2827" s="3"/>
      <c r="G2827" s="65"/>
      <c r="H2827" s="3"/>
    </row>
    <row r="2828" spans="1:8" x14ac:dyDescent="0.25">
      <c r="A2828" s="3"/>
      <c r="B2828" s="3"/>
      <c r="C2828" s="3"/>
      <c r="D2828" s="3"/>
      <c r="E2828" s="3"/>
      <c r="F2828" s="3"/>
      <c r="G2828" s="65"/>
      <c r="H2828" s="3"/>
    </row>
    <row r="2829" spans="1:8" x14ac:dyDescent="0.25">
      <c r="A2829" s="3"/>
      <c r="B2829" s="3"/>
      <c r="C2829" s="3"/>
      <c r="D2829" s="3"/>
      <c r="E2829" s="3"/>
      <c r="F2829" s="3"/>
      <c r="G2829" s="65"/>
      <c r="H2829" s="3"/>
    </row>
    <row r="2830" spans="1:8" x14ac:dyDescent="0.25">
      <c r="A2830" s="3"/>
      <c r="B2830" s="3"/>
      <c r="C2830" s="3"/>
      <c r="D2830" s="3"/>
      <c r="E2830" s="3"/>
      <c r="F2830" s="3"/>
      <c r="G2830" s="65"/>
      <c r="H2830" s="3"/>
    </row>
    <row r="2831" spans="1:8" x14ac:dyDescent="0.25">
      <c r="A2831" s="3"/>
      <c r="B2831" s="3"/>
      <c r="C2831" s="3"/>
      <c r="D2831" s="3"/>
      <c r="E2831" s="3"/>
      <c r="F2831" s="3"/>
      <c r="G2831" s="65"/>
      <c r="H2831" s="3"/>
    </row>
    <row r="2832" spans="1:8" x14ac:dyDescent="0.25">
      <c r="A2832" s="3"/>
      <c r="B2832" s="3"/>
      <c r="C2832" s="3"/>
      <c r="D2832" s="3"/>
      <c r="E2832" s="3"/>
      <c r="F2832" s="3"/>
      <c r="G2832" s="65"/>
      <c r="H2832" s="3"/>
    </row>
    <row r="2833" spans="1:8" x14ac:dyDescent="0.25">
      <c r="A2833" s="3"/>
      <c r="B2833" s="3"/>
      <c r="C2833" s="3"/>
      <c r="D2833" s="3"/>
      <c r="E2833" s="3"/>
      <c r="F2833" s="3"/>
      <c r="G2833" s="65"/>
      <c r="H2833" s="3"/>
    </row>
    <row r="2834" spans="1:8" x14ac:dyDescent="0.25">
      <c r="A2834" s="3"/>
      <c r="B2834" s="3"/>
      <c r="C2834" s="3"/>
      <c r="D2834" s="3"/>
      <c r="E2834" s="3"/>
      <c r="F2834" s="3"/>
      <c r="G2834" s="65"/>
      <c r="H2834" s="3"/>
    </row>
    <row r="2835" spans="1:8" x14ac:dyDescent="0.25">
      <c r="A2835" s="3"/>
      <c r="B2835" s="3"/>
      <c r="C2835" s="3"/>
      <c r="D2835" s="3"/>
      <c r="E2835" s="3"/>
      <c r="F2835" s="3"/>
      <c r="G2835" s="65"/>
      <c r="H2835" s="3"/>
    </row>
    <row r="2836" spans="1:8" x14ac:dyDescent="0.25">
      <c r="A2836" s="3"/>
      <c r="B2836" s="3"/>
      <c r="C2836" s="3"/>
      <c r="D2836" s="3"/>
      <c r="E2836" s="3"/>
      <c r="F2836" s="3"/>
      <c r="G2836" s="65"/>
      <c r="H2836" s="3"/>
    </row>
    <row r="2837" spans="1:8" x14ac:dyDescent="0.25">
      <c r="A2837" s="3"/>
      <c r="B2837" s="3"/>
      <c r="C2837" s="3"/>
      <c r="D2837" s="3"/>
      <c r="E2837" s="3"/>
      <c r="F2837" s="3"/>
      <c r="G2837" s="65"/>
      <c r="H2837" s="3"/>
    </row>
    <row r="2838" spans="1:8" x14ac:dyDescent="0.25">
      <c r="A2838" s="3"/>
      <c r="B2838" s="3"/>
      <c r="C2838" s="3"/>
      <c r="D2838" s="3"/>
      <c r="E2838" s="3"/>
      <c r="F2838" s="3"/>
      <c r="G2838" s="65"/>
      <c r="H2838" s="3"/>
    </row>
    <row r="2839" spans="1:8" x14ac:dyDescent="0.25">
      <c r="A2839" s="3"/>
      <c r="B2839" s="3"/>
      <c r="C2839" s="3"/>
      <c r="D2839" s="3"/>
      <c r="E2839" s="3"/>
      <c r="F2839" s="3"/>
      <c r="G2839" s="65"/>
      <c r="H2839" s="3"/>
    </row>
    <row r="2840" spans="1:8" x14ac:dyDescent="0.25">
      <c r="A2840" s="3"/>
      <c r="B2840" s="3"/>
      <c r="C2840" s="3"/>
      <c r="D2840" s="3"/>
      <c r="E2840" s="3"/>
      <c r="F2840" s="3"/>
      <c r="G2840" s="65"/>
      <c r="H2840" s="3"/>
    </row>
    <row r="2841" spans="1:8" x14ac:dyDescent="0.25">
      <c r="A2841" s="3"/>
      <c r="B2841" s="3"/>
      <c r="C2841" s="3"/>
      <c r="D2841" s="3"/>
      <c r="E2841" s="3"/>
      <c r="F2841" s="3"/>
      <c r="G2841" s="65"/>
      <c r="H2841" s="3"/>
    </row>
    <row r="2842" spans="1:8" x14ac:dyDescent="0.25">
      <c r="A2842" s="3"/>
      <c r="B2842" s="3"/>
      <c r="C2842" s="3"/>
      <c r="D2842" s="3"/>
      <c r="E2842" s="3"/>
      <c r="F2842" s="3"/>
      <c r="G2842" s="65"/>
      <c r="H2842" s="3"/>
    </row>
    <row r="2843" spans="1:8" x14ac:dyDescent="0.25">
      <c r="A2843" s="3"/>
      <c r="B2843" s="3"/>
      <c r="C2843" s="3"/>
      <c r="D2843" s="3"/>
      <c r="E2843" s="3"/>
      <c r="F2843" s="3"/>
      <c r="G2843" s="65"/>
      <c r="H2843" s="3"/>
    </row>
    <row r="2844" spans="1:8" x14ac:dyDescent="0.25">
      <c r="A2844" s="3"/>
      <c r="B2844" s="3"/>
      <c r="C2844" s="3"/>
      <c r="D2844" s="3"/>
      <c r="E2844" s="3"/>
      <c r="F2844" s="3"/>
      <c r="G2844" s="65"/>
      <c r="H2844" s="3"/>
    </row>
    <row r="2845" spans="1:8" x14ac:dyDescent="0.25">
      <c r="A2845" s="3"/>
      <c r="B2845" s="3"/>
      <c r="C2845" s="3"/>
      <c r="D2845" s="3"/>
      <c r="E2845" s="3"/>
      <c r="F2845" s="3"/>
      <c r="G2845" s="65"/>
      <c r="H2845" s="3"/>
    </row>
    <row r="2846" spans="1:8" x14ac:dyDescent="0.25">
      <c r="A2846" s="3"/>
      <c r="B2846" s="3"/>
      <c r="C2846" s="3"/>
      <c r="D2846" s="3"/>
      <c r="E2846" s="3"/>
      <c r="F2846" s="3"/>
      <c r="G2846" s="65"/>
      <c r="H2846" s="3"/>
    </row>
    <row r="2847" spans="1:8" x14ac:dyDescent="0.25">
      <c r="A2847" s="3"/>
      <c r="B2847" s="3"/>
      <c r="C2847" s="3"/>
      <c r="D2847" s="3"/>
      <c r="E2847" s="3"/>
      <c r="F2847" s="3"/>
      <c r="G2847" s="65"/>
      <c r="H2847" s="3"/>
    </row>
    <row r="2848" spans="1:8" x14ac:dyDescent="0.25">
      <c r="A2848" s="3"/>
      <c r="B2848" s="3"/>
      <c r="C2848" s="3"/>
      <c r="D2848" s="3"/>
      <c r="E2848" s="3"/>
      <c r="F2848" s="3"/>
      <c r="G2848" s="65"/>
      <c r="H2848" s="3"/>
    </row>
    <row r="2849" spans="1:8" x14ac:dyDescent="0.25">
      <c r="A2849" s="3"/>
      <c r="B2849" s="3"/>
      <c r="C2849" s="3"/>
      <c r="D2849" s="3"/>
      <c r="E2849" s="3"/>
      <c r="F2849" s="3"/>
      <c r="G2849" s="65"/>
      <c r="H2849" s="3"/>
    </row>
    <row r="2850" spans="1:8" x14ac:dyDescent="0.25">
      <c r="A2850" s="3"/>
      <c r="B2850" s="3"/>
      <c r="C2850" s="3"/>
      <c r="D2850" s="3"/>
      <c r="E2850" s="3"/>
      <c r="F2850" s="3"/>
      <c r="G2850" s="65"/>
      <c r="H2850" s="3"/>
    </row>
    <row r="2851" spans="1:8" x14ac:dyDescent="0.25">
      <c r="A2851" s="3"/>
      <c r="B2851" s="3"/>
      <c r="C2851" s="3"/>
      <c r="D2851" s="3"/>
      <c r="E2851" s="3"/>
      <c r="F2851" s="3"/>
      <c r="G2851" s="65"/>
      <c r="H2851" s="3"/>
    </row>
    <row r="2852" spans="1:8" x14ac:dyDescent="0.25">
      <c r="A2852" s="3"/>
      <c r="B2852" s="3"/>
      <c r="C2852" s="3"/>
      <c r="D2852" s="3"/>
      <c r="E2852" s="3"/>
      <c r="F2852" s="3"/>
      <c r="G2852" s="65"/>
      <c r="H2852" s="3"/>
    </row>
    <row r="2853" spans="1:8" x14ac:dyDescent="0.25">
      <c r="A2853" s="3"/>
      <c r="B2853" s="3"/>
      <c r="C2853" s="3"/>
      <c r="D2853" s="3"/>
      <c r="E2853" s="3"/>
      <c r="F2853" s="3"/>
      <c r="G2853" s="65"/>
      <c r="H2853" s="3"/>
    </row>
    <row r="2854" spans="1:8" x14ac:dyDescent="0.25">
      <c r="A2854" s="3"/>
      <c r="B2854" s="3"/>
      <c r="C2854" s="3"/>
      <c r="D2854" s="3"/>
      <c r="E2854" s="3"/>
      <c r="F2854" s="3"/>
      <c r="G2854" s="65"/>
      <c r="H2854" s="3"/>
    </row>
    <row r="2855" spans="1:8" x14ac:dyDescent="0.25">
      <c r="A2855" s="3"/>
      <c r="B2855" s="3"/>
      <c r="C2855" s="3"/>
      <c r="D2855" s="3"/>
      <c r="E2855" s="3"/>
      <c r="F2855" s="3"/>
      <c r="G2855" s="65"/>
      <c r="H2855" s="3"/>
    </row>
    <row r="2856" spans="1:8" x14ac:dyDescent="0.25">
      <c r="A2856" s="3"/>
      <c r="B2856" s="3"/>
      <c r="C2856" s="3"/>
      <c r="D2856" s="3"/>
      <c r="E2856" s="3"/>
      <c r="F2856" s="3"/>
      <c r="G2856" s="65"/>
      <c r="H2856" s="3"/>
    </row>
    <row r="2857" spans="1:8" x14ac:dyDescent="0.25">
      <c r="A2857" s="3"/>
      <c r="B2857" s="3"/>
      <c r="C2857" s="3"/>
      <c r="D2857" s="3"/>
      <c r="E2857" s="3"/>
      <c r="F2857" s="3"/>
      <c r="G2857" s="65"/>
      <c r="H2857" s="3"/>
    </row>
    <row r="2858" spans="1:8" x14ac:dyDescent="0.25">
      <c r="A2858" s="3"/>
      <c r="B2858" s="3"/>
      <c r="C2858" s="3"/>
      <c r="D2858" s="3"/>
      <c r="E2858" s="3"/>
      <c r="F2858" s="3"/>
      <c r="G2858" s="65"/>
      <c r="H2858" s="3"/>
    </row>
    <row r="2859" spans="1:8" x14ac:dyDescent="0.25">
      <c r="A2859" s="3"/>
      <c r="B2859" s="3"/>
      <c r="C2859" s="3"/>
      <c r="D2859" s="3"/>
      <c r="E2859" s="3"/>
      <c r="F2859" s="3"/>
      <c r="G2859" s="65"/>
      <c r="H2859" s="3"/>
    </row>
    <row r="2860" spans="1:8" x14ac:dyDescent="0.25">
      <c r="A2860" s="3"/>
      <c r="B2860" s="3"/>
      <c r="C2860" s="3"/>
      <c r="D2860" s="3"/>
      <c r="E2860" s="3"/>
      <c r="F2860" s="3"/>
      <c r="G2860" s="65"/>
      <c r="H2860" s="3"/>
    </row>
    <row r="2861" spans="1:8" x14ac:dyDescent="0.25">
      <c r="A2861" s="3"/>
      <c r="B2861" s="3"/>
      <c r="C2861" s="3"/>
      <c r="D2861" s="3"/>
      <c r="E2861" s="3"/>
      <c r="F2861" s="3"/>
      <c r="G2861" s="65"/>
      <c r="H2861" s="3"/>
    </row>
    <row r="2862" spans="1:8" x14ac:dyDescent="0.25">
      <c r="A2862" s="3"/>
      <c r="B2862" s="3"/>
      <c r="C2862" s="3"/>
      <c r="D2862" s="3"/>
      <c r="E2862" s="3"/>
      <c r="F2862" s="3"/>
      <c r="G2862" s="65"/>
      <c r="H2862" s="3"/>
    </row>
    <row r="2863" spans="1:8" x14ac:dyDescent="0.25">
      <c r="A2863" s="3"/>
      <c r="B2863" s="3"/>
      <c r="C2863" s="3"/>
      <c r="D2863" s="3"/>
      <c r="E2863" s="3"/>
      <c r="F2863" s="3"/>
      <c r="G2863" s="65"/>
      <c r="H2863" s="3"/>
    </row>
    <row r="2864" spans="1:8" x14ac:dyDescent="0.25">
      <c r="A2864" s="3"/>
      <c r="B2864" s="3"/>
      <c r="C2864" s="3"/>
      <c r="D2864" s="3"/>
      <c r="E2864" s="3"/>
      <c r="F2864" s="3"/>
      <c r="G2864" s="65"/>
      <c r="H2864" s="3"/>
    </row>
    <row r="2865" spans="1:8" x14ac:dyDescent="0.25">
      <c r="A2865" s="3"/>
      <c r="B2865" s="3"/>
      <c r="C2865" s="3"/>
      <c r="D2865" s="3"/>
      <c r="E2865" s="3"/>
      <c r="F2865" s="3"/>
      <c r="G2865" s="65"/>
      <c r="H2865" s="3"/>
    </row>
    <row r="2866" spans="1:8" x14ac:dyDescent="0.25">
      <c r="A2866" s="3"/>
      <c r="B2866" s="3"/>
      <c r="C2866" s="3"/>
      <c r="D2866" s="3"/>
      <c r="E2866" s="3"/>
      <c r="F2866" s="3"/>
      <c r="G2866" s="65"/>
      <c r="H2866" s="3"/>
    </row>
    <row r="2867" spans="1:8" x14ac:dyDescent="0.25">
      <c r="A2867" s="3"/>
      <c r="B2867" s="3"/>
      <c r="C2867" s="3"/>
      <c r="D2867" s="3"/>
      <c r="E2867" s="3"/>
      <c r="F2867" s="3"/>
      <c r="G2867" s="65"/>
      <c r="H2867" s="3"/>
    </row>
    <row r="2868" spans="1:8" x14ac:dyDescent="0.25">
      <c r="A2868" s="3"/>
      <c r="B2868" s="3"/>
      <c r="C2868" s="3"/>
      <c r="D2868" s="3"/>
      <c r="E2868" s="3"/>
      <c r="F2868" s="3"/>
      <c r="G2868" s="65"/>
      <c r="H2868" s="3"/>
    </row>
    <row r="2869" spans="1:8" x14ac:dyDescent="0.25">
      <c r="A2869" s="3"/>
      <c r="B2869" s="3"/>
      <c r="C2869" s="3"/>
      <c r="D2869" s="3"/>
      <c r="E2869" s="3"/>
      <c r="F2869" s="3"/>
      <c r="G2869" s="65"/>
      <c r="H2869" s="3"/>
    </row>
    <row r="2870" spans="1:8" x14ac:dyDescent="0.25">
      <c r="A2870" s="3"/>
      <c r="B2870" s="3"/>
      <c r="C2870" s="3"/>
      <c r="D2870" s="3"/>
      <c r="E2870" s="3"/>
      <c r="F2870" s="3"/>
      <c r="G2870" s="65"/>
      <c r="H2870" s="3"/>
    </row>
    <row r="2871" spans="1:8" x14ac:dyDescent="0.25">
      <c r="A2871" s="3"/>
      <c r="B2871" s="3"/>
      <c r="C2871" s="3"/>
      <c r="D2871" s="3"/>
      <c r="E2871" s="3"/>
      <c r="F2871" s="3"/>
      <c r="G2871" s="65"/>
      <c r="H2871" s="3"/>
    </row>
    <row r="2872" spans="1:8" x14ac:dyDescent="0.25">
      <c r="A2872" s="3"/>
      <c r="B2872" s="3"/>
      <c r="C2872" s="3"/>
      <c r="D2872" s="3"/>
      <c r="E2872" s="3"/>
      <c r="F2872" s="3"/>
      <c r="G2872" s="65"/>
      <c r="H2872" s="3"/>
    </row>
    <row r="2873" spans="1:8" x14ac:dyDescent="0.25">
      <c r="A2873" s="3"/>
      <c r="B2873" s="3"/>
      <c r="C2873" s="3"/>
      <c r="D2873" s="3"/>
      <c r="E2873" s="3"/>
      <c r="F2873" s="3"/>
      <c r="G2873" s="65"/>
      <c r="H2873" s="3"/>
    </row>
    <row r="2874" spans="1:8" x14ac:dyDescent="0.25">
      <c r="A2874" s="3"/>
      <c r="B2874" s="3"/>
      <c r="C2874" s="3"/>
      <c r="D2874" s="3"/>
      <c r="E2874" s="3"/>
      <c r="F2874" s="3"/>
      <c r="G2874" s="65"/>
      <c r="H2874" s="3"/>
    </row>
    <row r="2875" spans="1:8" x14ac:dyDescent="0.25">
      <c r="A2875" s="3"/>
      <c r="B2875" s="3"/>
      <c r="C2875" s="3"/>
      <c r="D2875" s="3"/>
      <c r="E2875" s="3"/>
      <c r="F2875" s="3"/>
      <c r="G2875" s="65"/>
      <c r="H2875" s="3"/>
    </row>
    <row r="2876" spans="1:8" x14ac:dyDescent="0.25">
      <c r="A2876" s="3"/>
      <c r="B2876" s="3"/>
      <c r="C2876" s="3"/>
      <c r="D2876" s="3"/>
      <c r="E2876" s="3"/>
      <c r="F2876" s="3"/>
      <c r="G2876" s="65"/>
      <c r="H2876" s="3"/>
    </row>
    <row r="2877" spans="1:8" x14ac:dyDescent="0.25">
      <c r="A2877" s="3"/>
      <c r="B2877" s="3"/>
      <c r="C2877" s="3"/>
      <c r="D2877" s="3"/>
      <c r="E2877" s="3"/>
      <c r="F2877" s="3"/>
      <c r="G2877" s="65"/>
      <c r="H2877" s="3"/>
    </row>
    <row r="2878" spans="1:8" x14ac:dyDescent="0.25">
      <c r="A2878" s="3"/>
      <c r="B2878" s="3"/>
      <c r="C2878" s="3"/>
      <c r="D2878" s="3"/>
      <c r="E2878" s="3"/>
      <c r="F2878" s="3"/>
      <c r="G2878" s="65"/>
      <c r="H2878" s="3"/>
    </row>
    <row r="2879" spans="1:8" x14ac:dyDescent="0.25">
      <c r="A2879" s="3"/>
      <c r="B2879" s="3"/>
      <c r="C2879" s="3"/>
      <c r="D2879" s="3"/>
      <c r="E2879" s="3"/>
      <c r="F2879" s="3"/>
      <c r="G2879" s="65"/>
      <c r="H2879" s="3"/>
    </row>
    <row r="2880" spans="1:8" x14ac:dyDescent="0.25">
      <c r="A2880" s="3"/>
      <c r="B2880" s="3"/>
      <c r="C2880" s="3"/>
      <c r="D2880" s="3"/>
      <c r="E2880" s="3"/>
      <c r="F2880" s="3"/>
      <c r="G2880" s="65"/>
      <c r="H2880" s="3"/>
    </row>
    <row r="2881" spans="1:8" x14ac:dyDescent="0.25">
      <c r="A2881" s="3"/>
      <c r="B2881" s="3"/>
      <c r="C2881" s="3"/>
      <c r="D2881" s="3"/>
      <c r="E2881" s="3"/>
      <c r="F2881" s="3"/>
      <c r="G2881" s="65"/>
      <c r="H2881" s="3"/>
    </row>
    <row r="2882" spans="1:8" x14ac:dyDescent="0.25">
      <c r="A2882" s="3"/>
      <c r="B2882" s="3"/>
      <c r="C2882" s="3"/>
      <c r="D2882" s="3"/>
      <c r="E2882" s="3"/>
      <c r="F2882" s="3"/>
      <c r="G2882" s="65"/>
      <c r="H2882" s="3"/>
    </row>
    <row r="2883" spans="1:8" x14ac:dyDescent="0.25">
      <c r="A2883" s="3"/>
      <c r="B2883" s="3"/>
      <c r="C2883" s="3"/>
      <c r="D2883" s="3"/>
      <c r="E2883" s="3"/>
      <c r="F2883" s="3"/>
      <c r="G2883" s="65"/>
      <c r="H2883" s="3"/>
    </row>
    <row r="2884" spans="1:8" x14ac:dyDescent="0.25">
      <c r="A2884" s="3"/>
      <c r="B2884" s="3"/>
      <c r="C2884" s="3"/>
      <c r="D2884" s="3"/>
      <c r="E2884" s="3"/>
      <c r="F2884" s="3"/>
      <c r="G2884" s="65"/>
      <c r="H2884" s="3"/>
    </row>
    <row r="2885" spans="1:8" x14ac:dyDescent="0.25">
      <c r="A2885" s="3"/>
      <c r="B2885" s="3"/>
      <c r="C2885" s="3"/>
      <c r="D2885" s="3"/>
      <c r="E2885" s="3"/>
      <c r="F2885" s="3"/>
      <c r="G2885" s="65"/>
      <c r="H2885" s="3"/>
    </row>
    <row r="2886" spans="1:8" x14ac:dyDescent="0.25">
      <c r="A2886" s="3"/>
      <c r="B2886" s="3"/>
      <c r="C2886" s="3"/>
      <c r="D2886" s="3"/>
      <c r="E2886" s="3"/>
      <c r="F2886" s="3"/>
      <c r="G2886" s="65"/>
      <c r="H2886" s="3"/>
    </row>
    <row r="2887" spans="1:8" x14ac:dyDescent="0.25">
      <c r="A2887" s="3"/>
      <c r="B2887" s="3"/>
      <c r="C2887" s="3"/>
      <c r="D2887" s="3"/>
      <c r="E2887" s="3"/>
      <c r="F2887" s="3"/>
      <c r="G2887" s="65"/>
      <c r="H2887" s="3"/>
    </row>
    <row r="2888" spans="1:8" x14ac:dyDescent="0.25">
      <c r="A2888" s="3"/>
      <c r="B2888" s="3"/>
      <c r="C2888" s="3"/>
      <c r="D2888" s="3"/>
      <c r="E2888" s="3"/>
      <c r="F2888" s="3"/>
      <c r="G2888" s="65"/>
      <c r="H2888" s="3"/>
    </row>
    <row r="2889" spans="1:8" x14ac:dyDescent="0.25">
      <c r="A2889" s="3"/>
      <c r="B2889" s="3"/>
      <c r="C2889" s="3"/>
      <c r="D2889" s="3"/>
      <c r="E2889" s="3"/>
      <c r="F2889" s="3"/>
      <c r="G2889" s="65"/>
      <c r="H2889" s="3"/>
    </row>
    <row r="2890" spans="1:8" x14ac:dyDescent="0.25">
      <c r="A2890" s="3"/>
      <c r="B2890" s="3"/>
      <c r="C2890" s="3"/>
      <c r="D2890" s="3"/>
      <c r="E2890" s="3"/>
      <c r="F2890" s="3"/>
      <c r="G2890" s="65"/>
      <c r="H2890" s="3"/>
    </row>
    <row r="2891" spans="1:8" x14ac:dyDescent="0.25">
      <c r="A2891" s="3"/>
      <c r="B2891" s="3"/>
      <c r="C2891" s="3"/>
      <c r="D2891" s="3"/>
      <c r="E2891" s="3"/>
      <c r="F2891" s="3"/>
      <c r="G2891" s="65"/>
      <c r="H2891" s="3"/>
    </row>
    <row r="2892" spans="1:8" x14ac:dyDescent="0.25">
      <c r="A2892" s="3"/>
      <c r="B2892" s="3"/>
      <c r="C2892" s="3"/>
      <c r="D2892" s="3"/>
      <c r="E2892" s="3"/>
      <c r="F2892" s="3"/>
      <c r="G2892" s="65"/>
      <c r="H2892" s="3"/>
    </row>
    <row r="2893" spans="1:8" x14ac:dyDescent="0.25">
      <c r="A2893" s="3"/>
      <c r="B2893" s="3"/>
      <c r="C2893" s="3"/>
      <c r="D2893" s="3"/>
      <c r="E2893" s="3"/>
      <c r="F2893" s="3"/>
      <c r="G2893" s="65"/>
      <c r="H2893" s="3"/>
    </row>
    <row r="2894" spans="1:8" x14ac:dyDescent="0.25">
      <c r="A2894" s="3"/>
      <c r="B2894" s="3"/>
      <c r="C2894" s="3"/>
      <c r="D2894" s="3"/>
      <c r="E2894" s="3"/>
      <c r="F2894" s="3"/>
      <c r="G2894" s="65"/>
      <c r="H2894" s="3"/>
    </row>
    <row r="2895" spans="1:8" x14ac:dyDescent="0.25">
      <c r="A2895" s="3"/>
      <c r="B2895" s="3"/>
      <c r="C2895" s="3"/>
      <c r="D2895" s="3"/>
      <c r="E2895" s="3"/>
      <c r="F2895" s="3"/>
      <c r="G2895" s="65"/>
      <c r="H2895" s="3"/>
    </row>
    <row r="2896" spans="1:8" x14ac:dyDescent="0.25">
      <c r="A2896" s="3"/>
      <c r="B2896" s="3"/>
      <c r="C2896" s="3"/>
      <c r="D2896" s="3"/>
      <c r="E2896" s="3"/>
      <c r="F2896" s="3"/>
      <c r="G2896" s="65"/>
      <c r="H2896" s="3"/>
    </row>
    <row r="2897" spans="1:8" x14ac:dyDescent="0.25">
      <c r="A2897" s="3"/>
      <c r="B2897" s="3"/>
      <c r="C2897" s="3"/>
      <c r="D2897" s="3"/>
      <c r="E2897" s="3"/>
      <c r="F2897" s="3"/>
      <c r="G2897" s="65"/>
      <c r="H2897" s="3"/>
    </row>
    <row r="2898" spans="1:8" x14ac:dyDescent="0.25">
      <c r="A2898" s="3"/>
      <c r="B2898" s="3"/>
      <c r="C2898" s="3"/>
      <c r="D2898" s="3"/>
      <c r="E2898" s="3"/>
      <c r="F2898" s="3"/>
      <c r="G2898" s="65"/>
      <c r="H2898" s="3"/>
    </row>
    <row r="2899" spans="1:8" x14ac:dyDescent="0.25">
      <c r="A2899" s="3"/>
      <c r="B2899" s="3"/>
      <c r="C2899" s="3"/>
      <c r="D2899" s="3"/>
      <c r="E2899" s="3"/>
      <c r="F2899" s="3"/>
      <c r="G2899" s="65"/>
      <c r="H2899" s="3"/>
    </row>
    <row r="2900" spans="1:8" x14ac:dyDescent="0.25">
      <c r="A2900" s="3"/>
      <c r="B2900" s="3"/>
      <c r="C2900" s="3"/>
      <c r="D2900" s="3"/>
      <c r="E2900" s="3"/>
      <c r="F2900" s="3"/>
      <c r="G2900" s="65"/>
      <c r="H2900" s="3"/>
    </row>
    <row r="2901" spans="1:8" x14ac:dyDescent="0.25">
      <c r="A2901" s="3"/>
      <c r="B2901" s="3"/>
      <c r="C2901" s="3"/>
      <c r="D2901" s="3"/>
      <c r="E2901" s="3"/>
      <c r="F2901" s="3"/>
      <c r="G2901" s="65"/>
      <c r="H2901" s="3"/>
    </row>
    <row r="2902" spans="1:8" x14ac:dyDescent="0.25">
      <c r="A2902" s="3"/>
      <c r="B2902" s="3"/>
      <c r="C2902" s="3"/>
      <c r="D2902" s="3"/>
      <c r="E2902" s="3"/>
      <c r="F2902" s="3"/>
      <c r="G2902" s="65"/>
      <c r="H2902" s="3"/>
    </row>
    <row r="2903" spans="1:8" x14ac:dyDescent="0.25">
      <c r="A2903" s="3"/>
      <c r="B2903" s="3"/>
      <c r="C2903" s="3"/>
      <c r="D2903" s="3"/>
      <c r="E2903" s="3"/>
      <c r="F2903" s="3"/>
      <c r="G2903" s="65"/>
      <c r="H2903" s="3"/>
    </row>
    <row r="2904" spans="1:8" x14ac:dyDescent="0.25">
      <c r="A2904" s="3"/>
      <c r="B2904" s="3"/>
      <c r="C2904" s="3"/>
      <c r="D2904" s="3"/>
      <c r="E2904" s="3"/>
      <c r="F2904" s="3"/>
      <c r="G2904" s="65"/>
      <c r="H2904" s="3"/>
    </row>
    <row r="2905" spans="1:8" x14ac:dyDescent="0.25">
      <c r="A2905" s="3"/>
      <c r="B2905" s="3"/>
      <c r="C2905" s="3"/>
      <c r="D2905" s="3"/>
      <c r="E2905" s="3"/>
      <c r="F2905" s="3"/>
      <c r="G2905" s="65"/>
      <c r="H2905" s="3"/>
    </row>
    <row r="2906" spans="1:8" x14ac:dyDescent="0.25">
      <c r="A2906" s="3"/>
      <c r="B2906" s="3"/>
      <c r="C2906" s="3"/>
      <c r="D2906" s="3"/>
      <c r="E2906" s="3"/>
      <c r="F2906" s="3"/>
      <c r="G2906" s="65"/>
      <c r="H2906" s="3"/>
    </row>
    <row r="2907" spans="1:8" x14ac:dyDescent="0.25">
      <c r="A2907" s="3"/>
      <c r="B2907" s="3"/>
      <c r="C2907" s="3"/>
      <c r="D2907" s="3"/>
      <c r="E2907" s="3"/>
      <c r="F2907" s="3"/>
      <c r="G2907" s="65"/>
      <c r="H2907" s="3"/>
    </row>
    <row r="2908" spans="1:8" x14ac:dyDescent="0.25">
      <c r="A2908" s="3"/>
      <c r="B2908" s="3"/>
      <c r="C2908" s="3"/>
      <c r="D2908" s="3"/>
      <c r="E2908" s="3"/>
      <c r="F2908" s="3"/>
      <c r="G2908" s="65"/>
      <c r="H2908" s="3"/>
    </row>
    <row r="2909" spans="1:8" x14ac:dyDescent="0.25">
      <c r="A2909" s="3"/>
      <c r="B2909" s="3"/>
      <c r="C2909" s="3"/>
      <c r="D2909" s="3"/>
      <c r="E2909" s="3"/>
      <c r="F2909" s="3"/>
      <c r="G2909" s="65"/>
      <c r="H2909" s="3"/>
    </row>
    <row r="2910" spans="1:8" x14ac:dyDescent="0.25">
      <c r="A2910" s="3"/>
      <c r="B2910" s="3"/>
      <c r="C2910" s="3"/>
      <c r="D2910" s="3"/>
      <c r="E2910" s="3"/>
      <c r="F2910" s="3"/>
      <c r="G2910" s="65"/>
      <c r="H2910" s="3"/>
    </row>
    <row r="2911" spans="1:8" x14ac:dyDescent="0.25">
      <c r="A2911" s="3"/>
      <c r="B2911" s="3"/>
      <c r="C2911" s="3"/>
      <c r="D2911" s="3"/>
      <c r="E2911" s="3"/>
      <c r="F2911" s="3"/>
      <c r="G2911" s="65"/>
      <c r="H2911" s="3"/>
    </row>
    <row r="2912" spans="1:8" x14ac:dyDescent="0.25">
      <c r="A2912" s="3"/>
      <c r="B2912" s="3"/>
      <c r="C2912" s="3"/>
      <c r="D2912" s="3"/>
      <c r="E2912" s="3"/>
      <c r="F2912" s="3"/>
      <c r="G2912" s="65"/>
      <c r="H2912" s="3"/>
    </row>
    <row r="2913" spans="1:8" x14ac:dyDescent="0.25">
      <c r="A2913" s="3"/>
      <c r="B2913" s="3"/>
      <c r="C2913" s="3"/>
      <c r="D2913" s="3"/>
      <c r="E2913" s="3"/>
      <c r="F2913" s="3"/>
      <c r="G2913" s="65"/>
      <c r="H2913" s="3"/>
    </row>
    <row r="2914" spans="1:8" x14ac:dyDescent="0.25">
      <c r="A2914" s="3"/>
      <c r="B2914" s="3"/>
      <c r="C2914" s="3"/>
      <c r="D2914" s="3"/>
      <c r="E2914" s="3"/>
      <c r="F2914" s="3"/>
      <c r="G2914" s="65"/>
      <c r="H2914" s="3"/>
    </row>
    <row r="2915" spans="1:8" x14ac:dyDescent="0.25">
      <c r="A2915" s="3"/>
      <c r="B2915" s="3"/>
      <c r="C2915" s="3"/>
      <c r="D2915" s="3"/>
      <c r="E2915" s="3"/>
      <c r="F2915" s="3"/>
      <c r="G2915" s="65"/>
      <c r="H2915" s="3"/>
    </row>
    <row r="2916" spans="1:8" x14ac:dyDescent="0.25">
      <c r="A2916" s="3"/>
      <c r="B2916" s="3"/>
      <c r="C2916" s="3"/>
      <c r="D2916" s="3"/>
      <c r="E2916" s="3"/>
      <c r="F2916" s="3"/>
      <c r="G2916" s="65"/>
      <c r="H2916" s="3"/>
    </row>
    <row r="2917" spans="1:8" x14ac:dyDescent="0.25">
      <c r="A2917" s="3"/>
      <c r="B2917" s="3"/>
      <c r="C2917" s="3"/>
      <c r="D2917" s="3"/>
      <c r="E2917" s="3"/>
      <c r="F2917" s="3"/>
      <c r="G2917" s="65"/>
      <c r="H2917" s="3"/>
    </row>
    <row r="2918" spans="1:8" x14ac:dyDescent="0.25">
      <c r="A2918" s="3"/>
      <c r="B2918" s="3"/>
      <c r="C2918" s="3"/>
      <c r="D2918" s="3"/>
      <c r="E2918" s="3"/>
      <c r="F2918" s="3"/>
      <c r="G2918" s="65"/>
      <c r="H2918" s="3"/>
    </row>
    <row r="2919" spans="1:8" x14ac:dyDescent="0.25">
      <c r="A2919" s="3"/>
      <c r="B2919" s="3"/>
      <c r="C2919" s="3"/>
      <c r="D2919" s="3"/>
      <c r="E2919" s="3"/>
      <c r="F2919" s="3"/>
      <c r="G2919" s="65"/>
      <c r="H2919" s="3"/>
    </row>
    <row r="2920" spans="1:8" x14ac:dyDescent="0.25">
      <c r="A2920" s="3"/>
      <c r="B2920" s="3"/>
      <c r="C2920" s="3"/>
      <c r="D2920" s="3"/>
      <c r="E2920" s="3"/>
      <c r="F2920" s="3"/>
      <c r="G2920" s="65"/>
      <c r="H2920" s="3"/>
    </row>
    <row r="2921" spans="1:8" x14ac:dyDescent="0.25">
      <c r="A2921" s="3"/>
      <c r="B2921" s="3"/>
      <c r="C2921" s="3"/>
      <c r="D2921" s="3"/>
      <c r="E2921" s="3"/>
      <c r="F2921" s="3"/>
      <c r="G2921" s="65"/>
      <c r="H2921" s="3"/>
    </row>
    <row r="2922" spans="1:8" x14ac:dyDescent="0.25">
      <c r="A2922" s="3"/>
      <c r="B2922" s="3"/>
      <c r="C2922" s="3"/>
      <c r="D2922" s="3"/>
      <c r="E2922" s="3"/>
      <c r="F2922" s="3"/>
      <c r="G2922" s="65"/>
      <c r="H2922" s="3"/>
    </row>
    <row r="2923" spans="1:8" x14ac:dyDescent="0.25">
      <c r="A2923" s="3"/>
      <c r="B2923" s="3"/>
      <c r="C2923" s="3"/>
      <c r="D2923" s="3"/>
      <c r="E2923" s="3"/>
      <c r="F2923" s="3"/>
      <c r="G2923" s="65"/>
      <c r="H2923" s="3"/>
    </row>
    <row r="2924" spans="1:8" x14ac:dyDescent="0.25">
      <c r="A2924" s="3"/>
      <c r="B2924" s="3"/>
      <c r="C2924" s="3"/>
      <c r="D2924" s="3"/>
      <c r="E2924" s="3"/>
      <c r="F2924" s="3"/>
      <c r="G2924" s="65"/>
      <c r="H2924" s="3"/>
    </row>
    <row r="2925" spans="1:8" x14ac:dyDescent="0.25">
      <c r="A2925" s="3"/>
      <c r="B2925" s="3"/>
      <c r="C2925" s="3"/>
      <c r="D2925" s="3"/>
      <c r="E2925" s="3"/>
      <c r="F2925" s="3"/>
      <c r="G2925" s="65"/>
      <c r="H2925" s="3"/>
    </row>
    <row r="2926" spans="1:8" x14ac:dyDescent="0.25">
      <c r="A2926" s="3"/>
      <c r="B2926" s="3"/>
      <c r="C2926" s="3"/>
      <c r="D2926" s="3"/>
      <c r="E2926" s="3"/>
      <c r="F2926" s="3"/>
      <c r="G2926" s="65"/>
      <c r="H2926" s="3"/>
    </row>
    <row r="2927" spans="1:8" x14ac:dyDescent="0.25">
      <c r="A2927" s="3"/>
      <c r="B2927" s="3"/>
      <c r="C2927" s="3"/>
      <c r="D2927" s="3"/>
      <c r="E2927" s="3"/>
      <c r="F2927" s="3"/>
      <c r="G2927" s="65"/>
      <c r="H2927" s="3"/>
    </row>
    <row r="2928" spans="1:8" x14ac:dyDescent="0.25">
      <c r="A2928" s="3"/>
      <c r="B2928" s="3"/>
      <c r="C2928" s="3"/>
      <c r="D2928" s="3"/>
      <c r="E2928" s="3"/>
      <c r="F2928" s="3"/>
      <c r="G2928" s="65"/>
      <c r="H2928" s="3"/>
    </row>
    <row r="2929" spans="1:8" x14ac:dyDescent="0.25">
      <c r="A2929" s="3"/>
      <c r="B2929" s="3"/>
      <c r="C2929" s="3"/>
      <c r="D2929" s="3"/>
      <c r="E2929" s="3"/>
      <c r="F2929" s="3"/>
      <c r="G2929" s="65"/>
      <c r="H2929" s="3"/>
    </row>
    <row r="2930" spans="1:8" x14ac:dyDescent="0.25">
      <c r="A2930" s="3"/>
      <c r="B2930" s="3"/>
      <c r="C2930" s="3"/>
      <c r="D2930" s="3"/>
      <c r="E2930" s="3"/>
      <c r="F2930" s="3"/>
      <c r="G2930" s="65"/>
      <c r="H2930" s="3"/>
    </row>
    <row r="2931" spans="1:8" x14ac:dyDescent="0.25">
      <c r="A2931" s="3"/>
      <c r="B2931" s="3"/>
      <c r="C2931" s="3"/>
      <c r="D2931" s="3"/>
      <c r="E2931" s="3"/>
      <c r="F2931" s="3"/>
      <c r="G2931" s="65"/>
      <c r="H2931" s="3"/>
    </row>
    <row r="2932" spans="1:8" x14ac:dyDescent="0.25">
      <c r="A2932" s="3"/>
      <c r="B2932" s="3"/>
      <c r="C2932" s="3"/>
      <c r="D2932" s="3"/>
      <c r="E2932" s="3"/>
      <c r="F2932" s="3"/>
      <c r="G2932" s="65"/>
      <c r="H2932" s="3"/>
    </row>
    <row r="2933" spans="1:8" x14ac:dyDescent="0.25">
      <c r="A2933" s="3"/>
      <c r="B2933" s="3"/>
      <c r="C2933" s="3"/>
      <c r="D2933" s="3"/>
      <c r="E2933" s="3"/>
      <c r="F2933" s="3"/>
      <c r="G2933" s="65"/>
      <c r="H2933" s="3"/>
    </row>
    <row r="2934" spans="1:8" x14ac:dyDescent="0.25">
      <c r="A2934" s="3"/>
      <c r="B2934" s="3"/>
      <c r="C2934" s="3"/>
      <c r="D2934" s="3"/>
      <c r="E2934" s="3"/>
      <c r="F2934" s="3"/>
      <c r="G2934" s="65"/>
      <c r="H2934" s="3"/>
    </row>
    <row r="2935" spans="1:8" x14ac:dyDescent="0.25">
      <c r="A2935" s="3"/>
      <c r="B2935" s="3"/>
      <c r="C2935" s="3"/>
      <c r="D2935" s="3"/>
      <c r="E2935" s="3"/>
      <c r="F2935" s="3"/>
      <c r="G2935" s="65"/>
      <c r="H2935" s="3"/>
    </row>
    <row r="2936" spans="1:8" x14ac:dyDescent="0.25">
      <c r="A2936" s="3"/>
      <c r="B2936" s="3"/>
      <c r="C2936" s="3"/>
      <c r="D2936" s="3"/>
      <c r="E2936" s="3"/>
      <c r="F2936" s="3"/>
      <c r="G2936" s="65"/>
      <c r="H2936" s="3"/>
    </row>
    <row r="2937" spans="1:8" x14ac:dyDescent="0.25">
      <c r="A2937" s="3"/>
      <c r="B2937" s="3"/>
      <c r="C2937" s="3"/>
      <c r="D2937" s="3"/>
      <c r="E2937" s="3"/>
      <c r="F2937" s="3"/>
      <c r="G2937" s="65"/>
      <c r="H2937" s="3"/>
    </row>
    <row r="2938" spans="1:8" x14ac:dyDescent="0.25">
      <c r="A2938" s="3"/>
      <c r="B2938" s="3"/>
      <c r="C2938" s="3"/>
      <c r="D2938" s="3"/>
      <c r="E2938" s="3"/>
      <c r="F2938" s="3"/>
      <c r="G2938" s="65"/>
      <c r="H2938" s="3"/>
    </row>
    <row r="2939" spans="1:8" x14ac:dyDescent="0.25">
      <c r="A2939" s="3"/>
      <c r="B2939" s="3"/>
      <c r="C2939" s="3"/>
      <c r="D2939" s="3"/>
      <c r="E2939" s="3"/>
      <c r="F2939" s="3"/>
      <c r="G2939" s="65"/>
      <c r="H2939" s="3"/>
    </row>
    <row r="2940" spans="1:8" x14ac:dyDescent="0.25">
      <c r="A2940" s="3"/>
      <c r="B2940" s="3"/>
      <c r="C2940" s="3"/>
      <c r="D2940" s="3"/>
      <c r="E2940" s="3"/>
      <c r="F2940" s="3"/>
      <c r="G2940" s="65"/>
      <c r="H2940" s="3"/>
    </row>
    <row r="2941" spans="1:8" x14ac:dyDescent="0.25">
      <c r="A2941" s="3"/>
      <c r="B2941" s="3"/>
      <c r="C2941" s="3"/>
      <c r="D2941" s="3"/>
      <c r="E2941" s="3"/>
      <c r="F2941" s="3"/>
      <c r="G2941" s="65"/>
      <c r="H2941" s="3"/>
    </row>
    <row r="2942" spans="1:8" x14ac:dyDescent="0.25">
      <c r="A2942" s="3"/>
      <c r="B2942" s="3"/>
      <c r="C2942" s="3"/>
      <c r="D2942" s="3"/>
      <c r="E2942" s="3"/>
      <c r="F2942" s="3"/>
      <c r="G2942" s="65"/>
      <c r="H2942" s="3"/>
    </row>
    <row r="2943" spans="1:8" x14ac:dyDescent="0.25">
      <c r="A2943" s="3"/>
      <c r="B2943" s="3"/>
      <c r="C2943" s="3"/>
      <c r="D2943" s="3"/>
      <c r="E2943" s="3"/>
      <c r="F2943" s="3"/>
      <c r="G2943" s="65"/>
      <c r="H2943" s="3"/>
    </row>
    <row r="2944" spans="1:8" x14ac:dyDescent="0.25">
      <c r="A2944" s="3"/>
      <c r="B2944" s="3"/>
      <c r="C2944" s="3"/>
      <c r="D2944" s="3"/>
      <c r="E2944" s="3"/>
      <c r="F2944" s="3"/>
      <c r="G2944" s="65"/>
      <c r="H2944" s="3"/>
    </row>
    <row r="2945" spans="1:8" x14ac:dyDescent="0.25">
      <c r="A2945" s="3"/>
      <c r="B2945" s="3"/>
      <c r="C2945" s="3"/>
      <c r="D2945" s="3"/>
      <c r="E2945" s="3"/>
      <c r="F2945" s="3"/>
      <c r="G2945" s="65"/>
      <c r="H2945" s="3"/>
    </row>
    <row r="2946" spans="1:8" x14ac:dyDescent="0.25">
      <c r="A2946" s="3"/>
      <c r="B2946" s="3"/>
      <c r="C2946" s="3"/>
      <c r="D2946" s="3"/>
      <c r="E2946" s="3"/>
      <c r="F2946" s="3"/>
      <c r="G2946" s="65"/>
      <c r="H2946" s="3"/>
    </row>
    <row r="2947" spans="1:8" x14ac:dyDescent="0.25">
      <c r="A2947" s="3"/>
      <c r="B2947" s="3"/>
      <c r="C2947" s="3"/>
      <c r="D2947" s="3"/>
      <c r="E2947" s="3"/>
      <c r="F2947" s="3"/>
      <c r="G2947" s="65"/>
      <c r="H2947" s="3"/>
    </row>
    <row r="2948" spans="1:8" x14ac:dyDescent="0.25">
      <c r="A2948" s="3"/>
      <c r="B2948" s="3"/>
      <c r="C2948" s="3"/>
      <c r="D2948" s="3"/>
      <c r="E2948" s="3"/>
      <c r="F2948" s="3"/>
      <c r="G2948" s="65"/>
      <c r="H2948" s="3"/>
    </row>
    <row r="2949" spans="1:8" x14ac:dyDescent="0.25">
      <c r="A2949" s="3"/>
      <c r="B2949" s="3"/>
      <c r="C2949" s="3"/>
      <c r="D2949" s="3"/>
      <c r="E2949" s="3"/>
      <c r="F2949" s="3"/>
      <c r="G2949" s="65"/>
      <c r="H2949" s="3"/>
    </row>
    <row r="2950" spans="1:8" x14ac:dyDescent="0.25">
      <c r="A2950" s="3"/>
      <c r="B2950" s="3"/>
      <c r="C2950" s="3"/>
      <c r="D2950" s="3"/>
      <c r="E2950" s="3"/>
      <c r="F2950" s="3"/>
      <c r="G2950" s="65"/>
      <c r="H2950" s="3"/>
    </row>
    <row r="2951" spans="1:8" x14ac:dyDescent="0.25">
      <c r="A2951" s="3"/>
      <c r="B2951" s="3"/>
      <c r="C2951" s="3"/>
      <c r="D2951" s="3"/>
      <c r="E2951" s="3"/>
      <c r="F2951" s="3"/>
      <c r="G2951" s="65"/>
      <c r="H2951" s="3"/>
    </row>
    <row r="2952" spans="1:8" x14ac:dyDescent="0.25">
      <c r="A2952" s="3"/>
      <c r="B2952" s="3"/>
      <c r="C2952" s="3"/>
      <c r="D2952" s="3"/>
      <c r="E2952" s="3"/>
      <c r="F2952" s="3"/>
      <c r="G2952" s="65"/>
      <c r="H2952" s="3"/>
    </row>
    <row r="2953" spans="1:8" x14ac:dyDescent="0.25">
      <c r="A2953" s="3"/>
      <c r="B2953" s="3"/>
      <c r="C2953" s="3"/>
      <c r="D2953" s="3"/>
      <c r="E2953" s="3"/>
      <c r="F2953" s="3"/>
      <c r="G2953" s="65"/>
      <c r="H2953" s="3"/>
    </row>
    <row r="2954" spans="1:8" x14ac:dyDescent="0.25">
      <c r="A2954" s="3"/>
      <c r="B2954" s="3"/>
      <c r="C2954" s="3"/>
      <c r="D2954" s="3"/>
      <c r="E2954" s="3"/>
      <c r="F2954" s="3"/>
      <c r="G2954" s="65"/>
      <c r="H2954" s="3"/>
    </row>
    <row r="2955" spans="1:8" x14ac:dyDescent="0.25">
      <c r="A2955" s="3"/>
      <c r="B2955" s="3"/>
      <c r="C2955" s="3"/>
      <c r="D2955" s="3"/>
      <c r="E2955" s="3"/>
      <c r="F2955" s="3"/>
      <c r="G2955" s="65"/>
      <c r="H2955" s="3"/>
    </row>
    <row r="2956" spans="1:8" x14ac:dyDescent="0.25">
      <c r="A2956" s="3"/>
      <c r="B2956" s="3"/>
      <c r="C2956" s="3"/>
      <c r="D2956" s="3"/>
      <c r="E2956" s="3"/>
      <c r="F2956" s="3"/>
      <c r="G2956" s="65"/>
      <c r="H2956" s="3"/>
    </row>
    <row r="2957" spans="1:8" x14ac:dyDescent="0.25">
      <c r="A2957" s="3"/>
      <c r="B2957" s="3"/>
      <c r="C2957" s="3"/>
      <c r="D2957" s="3"/>
      <c r="E2957" s="3"/>
      <c r="F2957" s="3"/>
      <c r="G2957" s="65"/>
      <c r="H2957" s="3"/>
    </row>
    <row r="2958" spans="1:8" x14ac:dyDescent="0.25">
      <c r="A2958" s="3"/>
      <c r="B2958" s="3"/>
      <c r="C2958" s="3"/>
      <c r="D2958" s="3"/>
      <c r="E2958" s="3"/>
      <c r="F2958" s="3"/>
      <c r="G2958" s="65"/>
      <c r="H2958" s="3"/>
    </row>
    <row r="2959" spans="1:8" x14ac:dyDescent="0.25">
      <c r="A2959" s="3"/>
      <c r="B2959" s="3"/>
      <c r="C2959" s="3"/>
      <c r="D2959" s="3"/>
      <c r="E2959" s="3"/>
      <c r="F2959" s="3"/>
      <c r="G2959" s="65"/>
      <c r="H2959" s="3"/>
    </row>
    <row r="2960" spans="1:8" x14ac:dyDescent="0.25">
      <c r="A2960" s="3"/>
      <c r="B2960" s="3"/>
      <c r="C2960" s="3"/>
      <c r="D2960" s="3"/>
      <c r="E2960" s="3"/>
      <c r="F2960" s="3"/>
      <c r="G2960" s="65"/>
      <c r="H2960" s="3"/>
    </row>
    <row r="2961" spans="1:8" x14ac:dyDescent="0.25">
      <c r="A2961" s="3"/>
      <c r="B2961" s="3"/>
      <c r="C2961" s="3"/>
      <c r="D2961" s="3"/>
      <c r="E2961" s="3"/>
      <c r="F2961" s="3"/>
      <c r="G2961" s="65"/>
      <c r="H2961" s="3"/>
    </row>
    <row r="2962" spans="1:8" x14ac:dyDescent="0.25">
      <c r="A2962" s="3"/>
      <c r="B2962" s="3"/>
      <c r="C2962" s="3"/>
      <c r="D2962" s="3"/>
      <c r="E2962" s="3"/>
      <c r="F2962" s="3"/>
      <c r="G2962" s="65"/>
      <c r="H2962" s="3"/>
    </row>
    <row r="2963" spans="1:8" x14ac:dyDescent="0.25">
      <c r="A2963" s="3"/>
      <c r="B2963" s="3"/>
      <c r="C2963" s="3"/>
      <c r="D2963" s="3"/>
      <c r="E2963" s="3"/>
      <c r="F2963" s="3"/>
      <c r="G2963" s="65"/>
      <c r="H2963" s="3"/>
    </row>
    <row r="2964" spans="1:8" x14ac:dyDescent="0.25">
      <c r="A2964" s="3"/>
      <c r="B2964" s="3"/>
      <c r="C2964" s="3"/>
      <c r="D2964" s="3"/>
      <c r="E2964" s="3"/>
      <c r="F2964" s="3"/>
      <c r="G2964" s="65"/>
      <c r="H2964" s="3"/>
    </row>
    <row r="2965" spans="1:8" x14ac:dyDescent="0.25">
      <c r="A2965" s="3"/>
      <c r="B2965" s="3"/>
      <c r="C2965" s="3"/>
      <c r="D2965" s="3"/>
      <c r="E2965" s="3"/>
      <c r="F2965" s="3"/>
      <c r="G2965" s="65"/>
      <c r="H2965" s="3"/>
    </row>
    <row r="2966" spans="1:8" x14ac:dyDescent="0.25">
      <c r="A2966" s="3"/>
      <c r="B2966" s="3"/>
      <c r="C2966" s="3"/>
      <c r="D2966" s="3"/>
      <c r="E2966" s="3"/>
      <c r="F2966" s="3"/>
      <c r="G2966" s="65"/>
      <c r="H2966" s="3"/>
    </row>
    <row r="2967" spans="1:8" x14ac:dyDescent="0.25">
      <c r="A2967" s="3"/>
      <c r="B2967" s="3"/>
      <c r="C2967" s="3"/>
      <c r="D2967" s="3"/>
      <c r="E2967" s="3"/>
      <c r="F2967" s="3"/>
      <c r="G2967" s="65"/>
      <c r="H2967" s="3"/>
    </row>
    <row r="2968" spans="1:8" x14ac:dyDescent="0.25">
      <c r="A2968" s="3"/>
      <c r="B2968" s="3"/>
      <c r="C2968" s="3"/>
      <c r="D2968" s="3"/>
      <c r="E2968" s="3"/>
      <c r="F2968" s="3"/>
      <c r="G2968" s="65"/>
      <c r="H2968" s="3"/>
    </row>
    <row r="2969" spans="1:8" x14ac:dyDescent="0.25">
      <c r="A2969" s="3"/>
      <c r="B2969" s="3"/>
      <c r="C2969" s="3"/>
      <c r="D2969" s="3"/>
      <c r="E2969" s="3"/>
      <c r="F2969" s="3"/>
      <c r="G2969" s="65"/>
      <c r="H2969" s="3"/>
    </row>
    <row r="2970" spans="1:8" x14ac:dyDescent="0.25">
      <c r="A2970" s="3"/>
      <c r="B2970" s="3"/>
      <c r="C2970" s="3"/>
      <c r="D2970" s="3"/>
      <c r="E2970" s="3"/>
      <c r="F2970" s="3"/>
      <c r="G2970" s="65"/>
      <c r="H2970" s="3"/>
    </row>
    <row r="2971" spans="1:8" x14ac:dyDescent="0.25">
      <c r="A2971" s="3"/>
      <c r="B2971" s="3"/>
      <c r="C2971" s="3"/>
      <c r="D2971" s="3"/>
      <c r="E2971" s="3"/>
      <c r="F2971" s="3"/>
      <c r="G2971" s="65"/>
      <c r="H2971" s="3"/>
    </row>
    <row r="2972" spans="1:8" x14ac:dyDescent="0.25">
      <c r="A2972" s="3"/>
      <c r="B2972" s="3"/>
      <c r="C2972" s="3"/>
      <c r="D2972" s="3"/>
      <c r="E2972" s="3"/>
      <c r="F2972" s="3"/>
      <c r="G2972" s="65"/>
      <c r="H2972" s="3"/>
    </row>
    <row r="2973" spans="1:8" x14ac:dyDescent="0.25">
      <c r="A2973" s="3"/>
      <c r="B2973" s="3"/>
      <c r="C2973" s="3"/>
      <c r="D2973" s="3"/>
      <c r="E2973" s="3"/>
      <c r="F2973" s="3"/>
      <c r="G2973" s="65"/>
      <c r="H2973" s="3"/>
    </row>
    <row r="2974" spans="1:8" x14ac:dyDescent="0.25">
      <c r="A2974" s="3"/>
      <c r="B2974" s="3"/>
      <c r="C2974" s="3"/>
      <c r="D2974" s="3"/>
      <c r="E2974" s="3"/>
      <c r="F2974" s="3"/>
      <c r="G2974" s="65"/>
      <c r="H2974" s="3"/>
    </row>
    <row r="2975" spans="1:8" x14ac:dyDescent="0.25">
      <c r="A2975" s="3"/>
      <c r="B2975" s="3"/>
      <c r="C2975" s="3"/>
      <c r="D2975" s="3"/>
      <c r="E2975" s="3"/>
      <c r="F2975" s="3"/>
      <c r="G2975" s="65"/>
      <c r="H2975" s="3"/>
    </row>
    <row r="2976" spans="1:8" x14ac:dyDescent="0.25">
      <c r="A2976" s="3"/>
      <c r="B2976" s="3"/>
      <c r="C2976" s="3"/>
      <c r="D2976" s="3"/>
      <c r="E2976" s="3"/>
      <c r="F2976" s="3"/>
      <c r="G2976" s="65"/>
      <c r="H2976" s="3"/>
    </row>
    <row r="2977" spans="1:8" x14ac:dyDescent="0.25">
      <c r="A2977" s="3"/>
      <c r="B2977" s="3"/>
      <c r="C2977" s="3"/>
      <c r="D2977" s="3"/>
      <c r="E2977" s="3"/>
      <c r="F2977" s="3"/>
      <c r="G2977" s="65"/>
      <c r="H2977" s="3"/>
    </row>
    <row r="2978" spans="1:8" x14ac:dyDescent="0.25">
      <c r="A2978" s="3"/>
      <c r="B2978" s="3"/>
      <c r="C2978" s="3"/>
      <c r="D2978" s="3"/>
      <c r="E2978" s="3"/>
      <c r="F2978" s="3"/>
      <c r="G2978" s="65"/>
      <c r="H2978" s="3"/>
    </row>
    <row r="2979" spans="1:8" x14ac:dyDescent="0.25">
      <c r="A2979" s="3"/>
      <c r="B2979" s="3"/>
      <c r="C2979" s="3"/>
      <c r="D2979" s="3"/>
      <c r="E2979" s="3"/>
      <c r="F2979" s="3"/>
      <c r="G2979" s="65"/>
      <c r="H2979" s="3"/>
    </row>
    <row r="2980" spans="1:8" x14ac:dyDescent="0.25">
      <c r="A2980" s="3"/>
      <c r="B2980" s="3"/>
      <c r="C2980" s="3"/>
      <c r="D2980" s="3"/>
      <c r="E2980" s="3"/>
      <c r="F2980" s="3"/>
      <c r="G2980" s="65"/>
      <c r="H2980" s="3"/>
    </row>
    <row r="2981" spans="1:8" x14ac:dyDescent="0.25">
      <c r="A2981" s="3"/>
      <c r="B2981" s="3"/>
      <c r="C2981" s="3"/>
      <c r="D2981" s="3"/>
      <c r="E2981" s="3"/>
      <c r="F2981" s="3"/>
      <c r="G2981" s="65"/>
      <c r="H2981" s="3"/>
    </row>
    <row r="2982" spans="1:8" x14ac:dyDescent="0.25">
      <c r="A2982" s="3"/>
      <c r="B2982" s="3"/>
      <c r="C2982" s="3"/>
      <c r="D2982" s="3"/>
      <c r="E2982" s="3"/>
      <c r="F2982" s="3"/>
      <c r="G2982" s="65"/>
      <c r="H2982" s="3"/>
    </row>
    <row r="2983" spans="1:8" x14ac:dyDescent="0.25">
      <c r="A2983" s="3"/>
      <c r="B2983" s="3"/>
      <c r="C2983" s="3"/>
      <c r="D2983" s="3"/>
      <c r="E2983" s="3"/>
      <c r="F2983" s="3"/>
      <c r="G2983" s="65"/>
      <c r="H2983" s="3"/>
    </row>
    <row r="2984" spans="1:8" x14ac:dyDescent="0.25">
      <c r="A2984" s="3"/>
      <c r="B2984" s="3"/>
      <c r="C2984" s="3"/>
      <c r="D2984" s="3"/>
      <c r="E2984" s="3"/>
      <c r="F2984" s="3"/>
      <c r="G2984" s="65"/>
      <c r="H2984" s="3"/>
    </row>
    <row r="2985" spans="1:8" x14ac:dyDescent="0.25">
      <c r="A2985" s="3"/>
      <c r="B2985" s="3"/>
      <c r="C2985" s="3"/>
      <c r="D2985" s="3"/>
      <c r="E2985" s="3"/>
      <c r="F2985" s="3"/>
      <c r="G2985" s="65"/>
      <c r="H2985" s="3"/>
    </row>
    <row r="2986" spans="1:8" x14ac:dyDescent="0.25">
      <c r="A2986" s="3"/>
      <c r="B2986" s="3"/>
      <c r="C2986" s="3"/>
      <c r="D2986" s="3"/>
      <c r="E2986" s="3"/>
      <c r="F2986" s="3"/>
      <c r="G2986" s="65"/>
      <c r="H2986" s="3"/>
    </row>
    <row r="2987" spans="1:8" x14ac:dyDescent="0.25">
      <c r="A2987" s="3"/>
      <c r="B2987" s="3"/>
      <c r="C2987" s="3"/>
      <c r="D2987" s="3"/>
      <c r="E2987" s="3"/>
      <c r="F2987" s="3"/>
      <c r="G2987" s="65"/>
      <c r="H2987" s="3"/>
    </row>
    <row r="2988" spans="1:8" x14ac:dyDescent="0.25">
      <c r="A2988" s="3"/>
      <c r="B2988" s="3"/>
      <c r="C2988" s="3"/>
      <c r="D2988" s="3"/>
      <c r="E2988" s="3"/>
      <c r="F2988" s="3"/>
      <c r="G2988" s="65"/>
      <c r="H2988" s="3"/>
    </row>
    <row r="2989" spans="1:8" x14ac:dyDescent="0.25">
      <c r="A2989" s="3"/>
      <c r="B2989" s="3"/>
      <c r="C2989" s="3"/>
      <c r="D2989" s="3"/>
      <c r="E2989" s="3"/>
      <c r="F2989" s="3"/>
      <c r="G2989" s="65"/>
      <c r="H2989" s="3"/>
    </row>
    <row r="2990" spans="1:8" x14ac:dyDescent="0.25">
      <c r="A2990" s="3"/>
      <c r="B2990" s="3"/>
      <c r="C2990" s="3"/>
      <c r="D2990" s="3"/>
      <c r="E2990" s="3"/>
      <c r="F2990" s="3"/>
      <c r="G2990" s="65"/>
      <c r="H2990" s="3"/>
    </row>
    <row r="2991" spans="1:8" x14ac:dyDescent="0.25">
      <c r="A2991" s="3"/>
      <c r="B2991" s="3"/>
      <c r="C2991" s="3"/>
      <c r="D2991" s="3"/>
      <c r="E2991" s="3"/>
      <c r="F2991" s="3"/>
      <c r="G2991" s="65"/>
      <c r="H2991" s="3"/>
    </row>
    <row r="2992" spans="1:8" x14ac:dyDescent="0.25">
      <c r="A2992" s="3"/>
      <c r="B2992" s="3"/>
      <c r="C2992" s="3"/>
      <c r="D2992" s="3"/>
      <c r="E2992" s="3"/>
      <c r="F2992" s="3"/>
      <c r="G2992" s="65"/>
      <c r="H2992" s="3"/>
    </row>
    <row r="2993" spans="1:8" x14ac:dyDescent="0.25">
      <c r="A2993" s="3"/>
      <c r="B2993" s="3"/>
      <c r="C2993" s="3"/>
      <c r="D2993" s="3"/>
      <c r="E2993" s="3"/>
      <c r="F2993" s="3"/>
      <c r="G2993" s="65"/>
      <c r="H2993" s="3"/>
    </row>
    <row r="2994" spans="1:8" x14ac:dyDescent="0.25">
      <c r="A2994" s="3"/>
      <c r="B2994" s="3"/>
      <c r="C2994" s="3"/>
      <c r="D2994" s="3"/>
      <c r="E2994" s="3"/>
      <c r="F2994" s="3"/>
      <c r="G2994" s="65"/>
      <c r="H2994" s="3"/>
    </row>
    <row r="2995" spans="1:8" x14ac:dyDescent="0.25">
      <c r="A2995" s="3"/>
      <c r="B2995" s="3"/>
      <c r="C2995" s="3"/>
      <c r="D2995" s="3"/>
      <c r="E2995" s="3"/>
      <c r="F2995" s="3"/>
      <c r="G2995" s="65"/>
      <c r="H2995" s="3"/>
    </row>
    <row r="2996" spans="1:8" x14ac:dyDescent="0.25">
      <c r="A2996" s="3"/>
      <c r="B2996" s="3"/>
      <c r="C2996" s="3"/>
      <c r="D2996" s="3"/>
      <c r="E2996" s="3"/>
      <c r="F2996" s="3"/>
      <c r="G2996" s="65"/>
      <c r="H2996" s="3"/>
    </row>
    <row r="2997" spans="1:8" x14ac:dyDescent="0.25">
      <c r="A2997" s="3"/>
      <c r="B2997" s="3"/>
      <c r="C2997" s="3"/>
      <c r="D2997" s="3"/>
      <c r="E2997" s="3"/>
      <c r="F2997" s="3"/>
      <c r="G2997" s="65"/>
      <c r="H2997" s="3"/>
    </row>
    <row r="2998" spans="1:8" x14ac:dyDescent="0.25">
      <c r="A2998" s="3"/>
      <c r="B2998" s="3"/>
      <c r="C2998" s="3"/>
      <c r="D2998" s="3"/>
      <c r="E2998" s="3"/>
      <c r="F2998" s="3"/>
      <c r="G2998" s="65"/>
      <c r="H2998" s="3"/>
    </row>
    <row r="2999" spans="1:8" x14ac:dyDescent="0.25">
      <c r="A2999" s="3"/>
      <c r="B2999" s="3"/>
      <c r="C2999" s="3"/>
      <c r="D2999" s="3"/>
      <c r="E2999" s="3"/>
      <c r="F2999" s="3"/>
      <c r="G2999" s="65"/>
      <c r="H2999" s="3"/>
    </row>
    <row r="3000" spans="1:8" x14ac:dyDescent="0.25">
      <c r="A3000" s="3"/>
      <c r="B3000" s="3"/>
      <c r="C3000" s="3"/>
      <c r="D3000" s="3"/>
      <c r="E3000" s="3"/>
      <c r="F3000" s="3"/>
      <c r="G3000" s="65"/>
      <c r="H3000" s="3"/>
    </row>
    <row r="3001" spans="1:8" x14ac:dyDescent="0.25">
      <c r="A3001" s="3"/>
      <c r="B3001" s="3"/>
      <c r="C3001" s="3"/>
      <c r="D3001" s="3"/>
      <c r="E3001" s="3"/>
      <c r="F3001" s="3"/>
      <c r="G3001" s="65"/>
      <c r="H3001" s="3"/>
    </row>
    <row r="3002" spans="1:8" x14ac:dyDescent="0.25">
      <c r="A3002" s="3"/>
      <c r="B3002" s="3"/>
      <c r="C3002" s="3"/>
      <c r="D3002" s="3"/>
      <c r="E3002" s="3"/>
      <c r="F3002" s="3"/>
      <c r="G3002" s="65"/>
      <c r="H3002" s="3"/>
    </row>
    <row r="3003" spans="1:8" x14ac:dyDescent="0.25">
      <c r="A3003" s="3"/>
      <c r="B3003" s="3"/>
      <c r="C3003" s="3"/>
      <c r="D3003" s="3"/>
      <c r="E3003" s="3"/>
      <c r="F3003" s="3"/>
      <c r="G3003" s="65"/>
      <c r="H3003" s="3"/>
    </row>
    <row r="3004" spans="1:8" x14ac:dyDescent="0.25">
      <c r="A3004" s="3"/>
      <c r="B3004" s="3"/>
      <c r="C3004" s="3"/>
      <c r="D3004" s="3"/>
      <c r="E3004" s="3"/>
      <c r="F3004" s="3"/>
      <c r="G3004" s="65"/>
      <c r="H3004" s="3"/>
    </row>
    <row r="3005" spans="1:8" x14ac:dyDescent="0.25">
      <c r="A3005" s="3"/>
      <c r="B3005" s="3"/>
      <c r="C3005" s="3"/>
      <c r="D3005" s="3"/>
      <c r="E3005" s="3"/>
      <c r="F3005" s="3"/>
      <c r="G3005" s="65"/>
      <c r="H3005" s="3"/>
    </row>
    <row r="3006" spans="1:8" x14ac:dyDescent="0.25">
      <c r="A3006" s="3"/>
      <c r="B3006" s="3"/>
      <c r="C3006" s="3"/>
      <c r="D3006" s="3"/>
      <c r="E3006" s="3"/>
      <c r="F3006" s="3"/>
      <c r="G3006" s="65"/>
      <c r="H3006" s="3"/>
    </row>
    <row r="3007" spans="1:8" x14ac:dyDescent="0.25">
      <c r="A3007" s="3"/>
      <c r="B3007" s="3"/>
      <c r="C3007" s="3"/>
      <c r="D3007" s="3"/>
      <c r="E3007" s="3"/>
      <c r="F3007" s="3"/>
      <c r="G3007" s="65"/>
      <c r="H3007" s="3"/>
    </row>
    <row r="3008" spans="1:8" x14ac:dyDescent="0.25">
      <c r="A3008" s="3"/>
      <c r="B3008" s="3"/>
      <c r="C3008" s="3"/>
      <c r="D3008" s="3"/>
      <c r="E3008" s="3"/>
      <c r="F3008" s="3"/>
      <c r="G3008" s="65"/>
      <c r="H3008" s="3"/>
    </row>
    <row r="3009" spans="1:8" x14ac:dyDescent="0.25">
      <c r="A3009" s="3"/>
      <c r="B3009" s="3"/>
      <c r="C3009" s="3"/>
      <c r="D3009" s="3"/>
      <c r="E3009" s="3"/>
      <c r="F3009" s="3"/>
      <c r="G3009" s="65"/>
      <c r="H3009" s="3"/>
    </row>
    <row r="3010" spans="1:8" x14ac:dyDescent="0.25">
      <c r="A3010" s="3"/>
      <c r="B3010" s="3"/>
      <c r="C3010" s="3"/>
      <c r="D3010" s="3"/>
      <c r="E3010" s="3"/>
      <c r="F3010" s="3"/>
      <c r="G3010" s="65"/>
      <c r="H3010" s="3"/>
    </row>
    <row r="3011" spans="1:8" x14ac:dyDescent="0.25">
      <c r="A3011" s="3"/>
      <c r="B3011" s="3"/>
      <c r="C3011" s="3"/>
      <c r="D3011" s="3"/>
      <c r="E3011" s="3"/>
      <c r="F3011" s="3"/>
      <c r="G3011" s="65"/>
      <c r="H3011" s="3"/>
    </row>
    <row r="3012" spans="1:8" x14ac:dyDescent="0.25">
      <c r="A3012" s="3"/>
      <c r="B3012" s="3"/>
      <c r="C3012" s="3"/>
      <c r="D3012" s="3"/>
      <c r="E3012" s="3"/>
      <c r="F3012" s="3"/>
      <c r="G3012" s="65"/>
      <c r="H3012" s="3"/>
    </row>
    <row r="3013" spans="1:8" x14ac:dyDescent="0.25">
      <c r="A3013" s="3"/>
      <c r="B3013" s="3"/>
      <c r="C3013" s="3"/>
      <c r="D3013" s="3"/>
      <c r="E3013" s="3"/>
      <c r="F3013" s="3"/>
      <c r="G3013" s="65"/>
      <c r="H3013" s="3"/>
    </row>
    <row r="3014" spans="1:8" x14ac:dyDescent="0.25">
      <c r="A3014" s="3"/>
      <c r="B3014" s="3"/>
      <c r="C3014" s="3"/>
      <c r="D3014" s="3"/>
      <c r="E3014" s="3"/>
      <c r="F3014" s="3"/>
      <c r="G3014" s="65"/>
      <c r="H3014" s="3"/>
    </row>
    <row r="3015" spans="1:8" x14ac:dyDescent="0.25">
      <c r="A3015" s="3"/>
      <c r="B3015" s="3"/>
      <c r="C3015" s="3"/>
      <c r="D3015" s="3"/>
      <c r="E3015" s="3"/>
      <c r="F3015" s="3"/>
      <c r="G3015" s="65"/>
      <c r="H3015" s="3"/>
    </row>
    <row r="3016" spans="1:8" x14ac:dyDescent="0.25">
      <c r="A3016" s="3"/>
      <c r="B3016" s="3"/>
      <c r="C3016" s="3"/>
      <c r="D3016" s="3"/>
      <c r="E3016" s="3"/>
      <c r="F3016" s="3"/>
      <c r="G3016" s="65"/>
      <c r="H3016" s="3"/>
    </row>
    <row r="3017" spans="1:8" x14ac:dyDescent="0.25">
      <c r="A3017" s="3"/>
      <c r="B3017" s="3"/>
      <c r="C3017" s="3"/>
      <c r="D3017" s="3"/>
      <c r="E3017" s="3"/>
      <c r="F3017" s="3"/>
      <c r="G3017" s="65"/>
      <c r="H3017" s="3"/>
    </row>
    <row r="3018" spans="1:8" x14ac:dyDescent="0.25">
      <c r="A3018" s="3"/>
      <c r="B3018" s="3"/>
      <c r="C3018" s="3"/>
      <c r="D3018" s="3"/>
      <c r="E3018" s="3"/>
      <c r="F3018" s="3"/>
      <c r="G3018" s="65"/>
      <c r="H3018" s="3"/>
    </row>
    <row r="3019" spans="1:8" x14ac:dyDescent="0.25">
      <c r="A3019" s="3"/>
      <c r="B3019" s="3"/>
      <c r="C3019" s="3"/>
      <c r="D3019" s="3"/>
      <c r="E3019" s="3"/>
      <c r="F3019" s="3"/>
      <c r="G3019" s="65"/>
      <c r="H3019" s="3"/>
    </row>
    <row r="3020" spans="1:8" x14ac:dyDescent="0.25">
      <c r="A3020" s="3"/>
      <c r="B3020" s="3"/>
      <c r="C3020" s="3"/>
      <c r="D3020" s="3"/>
      <c r="E3020" s="3"/>
      <c r="F3020" s="3"/>
      <c r="G3020" s="65"/>
      <c r="H3020" s="3"/>
    </row>
    <row r="3021" spans="1:8" x14ac:dyDescent="0.25">
      <c r="A3021" s="3"/>
      <c r="B3021" s="3"/>
      <c r="C3021" s="3"/>
      <c r="D3021" s="3"/>
      <c r="E3021" s="3"/>
      <c r="F3021" s="3"/>
      <c r="G3021" s="65"/>
      <c r="H3021" s="3"/>
    </row>
    <row r="3022" spans="1:8" x14ac:dyDescent="0.25">
      <c r="A3022" s="3"/>
      <c r="B3022" s="3"/>
      <c r="C3022" s="3"/>
      <c r="D3022" s="3"/>
      <c r="E3022" s="3"/>
      <c r="F3022" s="3"/>
      <c r="G3022" s="65"/>
      <c r="H3022" s="3"/>
    </row>
    <row r="3023" spans="1:8" x14ac:dyDescent="0.25">
      <c r="A3023" s="3"/>
      <c r="B3023" s="3"/>
      <c r="C3023" s="3"/>
      <c r="D3023" s="3"/>
      <c r="E3023" s="3"/>
      <c r="F3023" s="3"/>
      <c r="G3023" s="65"/>
      <c r="H3023" s="3"/>
    </row>
    <row r="3024" spans="1:8" x14ac:dyDescent="0.25">
      <c r="A3024" s="3"/>
      <c r="B3024" s="3"/>
      <c r="C3024" s="3"/>
      <c r="D3024" s="3"/>
      <c r="E3024" s="3"/>
      <c r="F3024" s="3"/>
      <c r="G3024" s="65"/>
      <c r="H3024" s="3"/>
    </row>
    <row r="3025" spans="1:8" x14ac:dyDescent="0.25">
      <c r="A3025" s="3"/>
      <c r="B3025" s="3"/>
      <c r="C3025" s="3"/>
      <c r="D3025" s="3"/>
      <c r="E3025" s="3"/>
      <c r="F3025" s="3"/>
      <c r="G3025" s="65"/>
      <c r="H3025" s="3"/>
    </row>
    <row r="3026" spans="1:8" x14ac:dyDescent="0.25">
      <c r="A3026" s="3"/>
      <c r="B3026" s="3"/>
      <c r="C3026" s="3"/>
      <c r="D3026" s="3"/>
      <c r="E3026" s="3"/>
      <c r="F3026" s="3"/>
      <c r="G3026" s="65"/>
      <c r="H3026" s="3"/>
    </row>
    <row r="3027" spans="1:8" x14ac:dyDescent="0.25">
      <c r="A3027" s="3"/>
      <c r="B3027" s="3"/>
      <c r="C3027" s="3"/>
      <c r="D3027" s="3"/>
      <c r="E3027" s="3"/>
      <c r="F3027" s="3"/>
      <c r="G3027" s="65"/>
      <c r="H3027" s="3"/>
    </row>
    <row r="3028" spans="1:8" x14ac:dyDescent="0.25">
      <c r="A3028" s="3"/>
      <c r="B3028" s="3"/>
      <c r="C3028" s="3"/>
      <c r="D3028" s="3"/>
      <c r="E3028" s="3"/>
      <c r="F3028" s="3"/>
      <c r="G3028" s="65"/>
      <c r="H3028" s="3"/>
    </row>
    <row r="3029" spans="1:8" x14ac:dyDescent="0.25">
      <c r="A3029" s="3"/>
      <c r="B3029" s="3"/>
      <c r="C3029" s="3"/>
      <c r="D3029" s="3"/>
      <c r="E3029" s="3"/>
      <c r="F3029" s="3"/>
      <c r="G3029" s="65"/>
      <c r="H3029" s="3"/>
    </row>
    <row r="3030" spans="1:8" x14ac:dyDescent="0.25">
      <c r="A3030" s="3"/>
      <c r="B3030" s="3"/>
      <c r="C3030" s="3"/>
      <c r="D3030" s="3"/>
      <c r="E3030" s="3"/>
      <c r="F3030" s="3"/>
      <c r="G3030" s="65"/>
      <c r="H3030" s="3"/>
    </row>
    <row r="3031" spans="1:8" x14ac:dyDescent="0.25">
      <c r="A3031" s="3"/>
      <c r="B3031" s="3"/>
      <c r="C3031" s="3"/>
      <c r="D3031" s="3"/>
      <c r="E3031" s="3"/>
      <c r="F3031" s="3"/>
      <c r="G3031" s="65"/>
      <c r="H3031" s="3"/>
    </row>
    <row r="3032" spans="1:8" x14ac:dyDescent="0.25">
      <c r="A3032" s="3"/>
      <c r="B3032" s="3"/>
      <c r="C3032" s="3"/>
      <c r="D3032" s="3"/>
      <c r="E3032" s="3"/>
      <c r="F3032" s="3"/>
      <c r="G3032" s="65"/>
      <c r="H3032" s="3"/>
    </row>
    <row r="3033" spans="1:8" x14ac:dyDescent="0.25">
      <c r="A3033" s="3"/>
      <c r="B3033" s="3"/>
      <c r="C3033" s="3"/>
      <c r="D3033" s="3"/>
      <c r="E3033" s="3"/>
      <c r="F3033" s="3"/>
      <c r="G3033" s="65"/>
      <c r="H3033" s="3"/>
    </row>
    <row r="3034" spans="1:8" x14ac:dyDescent="0.25">
      <c r="A3034" s="3"/>
      <c r="B3034" s="3"/>
      <c r="C3034" s="3"/>
      <c r="D3034" s="3"/>
      <c r="E3034" s="3"/>
      <c r="F3034" s="3"/>
      <c r="G3034" s="65"/>
      <c r="H3034" s="3"/>
    </row>
    <row r="3035" spans="1:8" x14ac:dyDescent="0.25">
      <c r="A3035" s="3"/>
      <c r="B3035" s="3"/>
      <c r="C3035" s="3"/>
      <c r="D3035" s="3"/>
      <c r="E3035" s="3"/>
      <c r="F3035" s="3"/>
      <c r="G3035" s="65"/>
      <c r="H3035" s="3"/>
    </row>
    <row r="3036" spans="1:8" x14ac:dyDescent="0.25">
      <c r="A3036" s="3"/>
      <c r="B3036" s="3"/>
      <c r="C3036" s="3"/>
      <c r="D3036" s="3"/>
      <c r="E3036" s="3"/>
      <c r="F3036" s="3"/>
      <c r="G3036" s="65"/>
      <c r="H3036" s="3"/>
    </row>
    <row r="3037" spans="1:8" x14ac:dyDescent="0.25">
      <c r="A3037" s="3"/>
      <c r="B3037" s="3"/>
      <c r="C3037" s="3"/>
      <c r="D3037" s="3"/>
      <c r="E3037" s="3"/>
      <c r="F3037" s="3"/>
      <c r="G3037" s="65"/>
      <c r="H3037" s="3"/>
    </row>
    <row r="3038" spans="1:8" x14ac:dyDescent="0.25">
      <c r="A3038" s="3"/>
      <c r="B3038" s="3"/>
      <c r="C3038" s="3"/>
      <c r="D3038" s="3"/>
      <c r="E3038" s="3"/>
      <c r="F3038" s="3"/>
      <c r="G3038" s="65"/>
      <c r="H3038" s="3"/>
    </row>
    <row r="3039" spans="1:8" x14ac:dyDescent="0.25">
      <c r="A3039" s="3"/>
      <c r="B3039" s="3"/>
      <c r="C3039" s="3"/>
      <c r="D3039" s="3"/>
      <c r="E3039" s="3"/>
      <c r="F3039" s="3"/>
      <c r="G3039" s="65"/>
      <c r="H3039" s="3"/>
    </row>
    <row r="3040" spans="1:8" x14ac:dyDescent="0.25">
      <c r="A3040" s="3"/>
      <c r="B3040" s="3"/>
      <c r="C3040" s="3"/>
      <c r="D3040" s="3"/>
      <c r="E3040" s="3"/>
      <c r="F3040" s="3"/>
      <c r="G3040" s="65"/>
      <c r="H3040" s="3"/>
    </row>
    <row r="3041" spans="1:8" x14ac:dyDescent="0.25">
      <c r="A3041" s="3"/>
      <c r="B3041" s="3"/>
      <c r="C3041" s="3"/>
      <c r="D3041" s="3"/>
      <c r="E3041" s="3"/>
      <c r="F3041" s="3"/>
      <c r="G3041" s="65"/>
      <c r="H3041" s="3"/>
    </row>
    <row r="3042" spans="1:8" x14ac:dyDescent="0.25">
      <c r="A3042" s="3"/>
      <c r="B3042" s="3"/>
      <c r="C3042" s="3"/>
      <c r="D3042" s="3"/>
      <c r="E3042" s="3"/>
      <c r="F3042" s="3"/>
      <c r="G3042" s="65"/>
      <c r="H3042" s="3"/>
    </row>
    <row r="3043" spans="1:8" x14ac:dyDescent="0.25">
      <c r="A3043" s="3"/>
      <c r="B3043" s="3"/>
      <c r="C3043" s="3"/>
      <c r="D3043" s="3"/>
      <c r="E3043" s="3"/>
      <c r="F3043" s="3"/>
      <c r="G3043" s="65"/>
      <c r="H3043" s="3"/>
    </row>
    <row r="3044" spans="1:8" x14ac:dyDescent="0.25">
      <c r="A3044" s="3"/>
      <c r="B3044" s="3"/>
      <c r="C3044" s="3"/>
      <c r="D3044" s="3"/>
      <c r="E3044" s="3"/>
      <c r="F3044" s="3"/>
      <c r="G3044" s="65"/>
      <c r="H3044" s="3"/>
    </row>
    <row r="3045" spans="1:8" x14ac:dyDescent="0.25">
      <c r="A3045" s="3"/>
      <c r="B3045" s="3"/>
      <c r="C3045" s="3"/>
      <c r="D3045" s="3"/>
      <c r="E3045" s="3"/>
      <c r="F3045" s="3"/>
      <c r="G3045" s="65"/>
      <c r="H3045" s="3"/>
    </row>
    <row r="3046" spans="1:8" x14ac:dyDescent="0.25">
      <c r="A3046" s="3"/>
      <c r="B3046" s="3"/>
      <c r="C3046" s="3"/>
      <c r="D3046" s="3"/>
      <c r="E3046" s="3"/>
      <c r="F3046" s="3"/>
      <c r="G3046" s="65"/>
      <c r="H3046" s="3"/>
    </row>
    <row r="3047" spans="1:8" x14ac:dyDescent="0.25">
      <c r="A3047" s="3"/>
      <c r="B3047" s="3"/>
      <c r="C3047" s="3"/>
      <c r="D3047" s="3"/>
      <c r="E3047" s="3"/>
      <c r="F3047" s="3"/>
      <c r="G3047" s="65"/>
      <c r="H3047" s="3"/>
    </row>
    <row r="3048" spans="1:8" x14ac:dyDescent="0.25">
      <c r="A3048" s="3"/>
      <c r="B3048" s="3"/>
      <c r="C3048" s="3"/>
      <c r="D3048" s="3"/>
      <c r="E3048" s="3"/>
      <c r="F3048" s="3"/>
      <c r="G3048" s="65"/>
      <c r="H3048" s="3"/>
    </row>
    <row r="3049" spans="1:8" x14ac:dyDescent="0.25">
      <c r="A3049" s="3"/>
      <c r="B3049" s="3"/>
      <c r="C3049" s="3"/>
      <c r="D3049" s="3"/>
      <c r="E3049" s="3"/>
      <c r="F3049" s="3"/>
      <c r="G3049" s="65"/>
      <c r="H3049" s="3"/>
    </row>
    <row r="3050" spans="1:8" x14ac:dyDescent="0.25">
      <c r="A3050" s="3"/>
      <c r="B3050" s="3"/>
      <c r="C3050" s="3"/>
      <c r="D3050" s="3"/>
      <c r="E3050" s="3"/>
      <c r="F3050" s="3"/>
      <c r="G3050" s="65"/>
      <c r="H3050" s="3"/>
    </row>
    <row r="3051" spans="1:8" x14ac:dyDescent="0.25">
      <c r="A3051" s="3"/>
      <c r="B3051" s="3"/>
      <c r="C3051" s="3"/>
      <c r="D3051" s="3"/>
      <c r="E3051" s="3"/>
      <c r="F3051" s="3"/>
      <c r="G3051" s="65"/>
      <c r="H3051" s="3"/>
    </row>
    <row r="3052" spans="1:8" x14ac:dyDescent="0.25">
      <c r="A3052" s="3"/>
      <c r="B3052" s="3"/>
      <c r="C3052" s="3"/>
      <c r="D3052" s="3"/>
      <c r="E3052" s="3"/>
      <c r="F3052" s="3"/>
      <c r="G3052" s="65"/>
      <c r="H3052" s="3"/>
    </row>
    <row r="3053" spans="1:8" x14ac:dyDescent="0.25">
      <c r="A3053" s="3"/>
      <c r="B3053" s="3"/>
      <c r="C3053" s="3"/>
      <c r="D3053" s="3"/>
      <c r="E3053" s="3"/>
      <c r="F3053" s="3"/>
      <c r="G3053" s="65"/>
      <c r="H3053" s="3"/>
    </row>
    <row r="3054" spans="1:8" x14ac:dyDescent="0.25">
      <c r="A3054" s="3"/>
      <c r="B3054" s="3"/>
      <c r="C3054" s="3"/>
      <c r="D3054" s="3"/>
      <c r="E3054" s="3"/>
      <c r="F3054" s="3"/>
      <c r="G3054" s="65"/>
      <c r="H3054" s="3"/>
    </row>
    <row r="3055" spans="1:8" x14ac:dyDescent="0.25">
      <c r="A3055" s="3"/>
      <c r="B3055" s="3"/>
      <c r="C3055" s="3"/>
      <c r="D3055" s="3"/>
      <c r="E3055" s="3"/>
      <c r="F3055" s="3"/>
      <c r="G3055" s="65"/>
      <c r="H3055" s="3"/>
    </row>
    <row r="3056" spans="1:8" x14ac:dyDescent="0.25">
      <c r="A3056" s="3"/>
      <c r="B3056" s="3"/>
      <c r="C3056" s="3"/>
      <c r="D3056" s="3"/>
      <c r="E3056" s="3"/>
      <c r="F3056" s="3"/>
      <c r="G3056" s="65"/>
      <c r="H3056" s="3"/>
    </row>
    <row r="3057" spans="1:8" x14ac:dyDescent="0.25">
      <c r="A3057" s="3"/>
      <c r="B3057" s="3"/>
      <c r="C3057" s="3"/>
      <c r="D3057" s="3"/>
      <c r="E3057" s="3"/>
      <c r="F3057" s="3"/>
      <c r="G3057" s="65"/>
      <c r="H3057" s="3"/>
    </row>
    <row r="3058" spans="1:8" x14ac:dyDescent="0.25">
      <c r="A3058" s="3"/>
      <c r="B3058" s="3"/>
      <c r="C3058" s="3"/>
      <c r="D3058" s="3"/>
      <c r="E3058" s="3"/>
      <c r="F3058" s="3"/>
      <c r="G3058" s="65"/>
      <c r="H3058" s="3"/>
    </row>
    <row r="3059" spans="1:8" x14ac:dyDescent="0.25">
      <c r="A3059" s="3"/>
      <c r="B3059" s="3"/>
      <c r="C3059" s="3"/>
      <c r="D3059" s="3"/>
      <c r="E3059" s="3"/>
      <c r="F3059" s="3"/>
      <c r="G3059" s="65"/>
      <c r="H3059" s="3"/>
    </row>
    <row r="3060" spans="1:8" x14ac:dyDescent="0.25">
      <c r="A3060" s="3"/>
      <c r="B3060" s="3"/>
      <c r="C3060" s="3"/>
      <c r="D3060" s="3"/>
      <c r="E3060" s="3"/>
      <c r="F3060" s="3"/>
      <c r="G3060" s="65"/>
      <c r="H3060" s="3"/>
    </row>
    <row r="3061" spans="1:8" x14ac:dyDescent="0.25">
      <c r="A3061" s="3"/>
      <c r="B3061" s="3"/>
      <c r="C3061" s="3"/>
      <c r="D3061" s="3"/>
      <c r="E3061" s="3"/>
      <c r="F3061" s="3"/>
      <c r="G3061" s="65"/>
      <c r="H3061" s="3"/>
    </row>
    <row r="3062" spans="1:8" x14ac:dyDescent="0.25">
      <c r="A3062" s="3"/>
      <c r="B3062" s="3"/>
      <c r="C3062" s="3"/>
      <c r="D3062" s="3"/>
      <c r="E3062" s="3"/>
      <c r="F3062" s="3"/>
      <c r="G3062" s="65"/>
      <c r="H3062" s="3"/>
    </row>
    <row r="3063" spans="1:8" x14ac:dyDescent="0.25">
      <c r="A3063" s="3"/>
      <c r="B3063" s="3"/>
      <c r="C3063" s="3"/>
      <c r="D3063" s="3"/>
      <c r="E3063" s="3"/>
      <c r="F3063" s="3"/>
      <c r="G3063" s="65"/>
      <c r="H3063" s="3"/>
    </row>
    <row r="3064" spans="1:8" x14ac:dyDescent="0.25">
      <c r="A3064" s="3"/>
      <c r="B3064" s="3"/>
      <c r="C3064" s="3"/>
      <c r="D3064" s="3"/>
      <c r="E3064" s="3"/>
      <c r="F3064" s="3"/>
      <c r="G3064" s="65"/>
      <c r="H3064" s="3"/>
    </row>
    <row r="3065" spans="1:8" x14ac:dyDescent="0.25">
      <c r="A3065" s="3"/>
      <c r="B3065" s="3"/>
      <c r="C3065" s="3"/>
      <c r="D3065" s="3"/>
      <c r="E3065" s="3"/>
      <c r="F3065" s="3"/>
      <c r="G3065" s="65"/>
      <c r="H3065" s="3"/>
    </row>
    <row r="3066" spans="1:8" x14ac:dyDescent="0.25">
      <c r="A3066" s="3"/>
      <c r="B3066" s="3"/>
      <c r="C3066" s="3"/>
      <c r="D3066" s="3"/>
      <c r="E3066" s="3"/>
      <c r="F3066" s="3"/>
      <c r="G3066" s="65"/>
      <c r="H3066" s="3"/>
    </row>
    <row r="3067" spans="1:8" x14ac:dyDescent="0.25">
      <c r="A3067" s="3"/>
      <c r="B3067" s="3"/>
      <c r="C3067" s="3"/>
      <c r="D3067" s="3"/>
      <c r="E3067" s="3"/>
      <c r="F3067" s="3"/>
      <c r="G3067" s="65"/>
      <c r="H3067" s="3"/>
    </row>
    <row r="3068" spans="1:8" x14ac:dyDescent="0.25">
      <c r="A3068" s="3"/>
      <c r="B3068" s="3"/>
      <c r="C3068" s="3"/>
      <c r="D3068" s="3"/>
      <c r="E3068" s="3"/>
      <c r="F3068" s="3"/>
      <c r="G3068" s="65"/>
      <c r="H3068" s="3"/>
    </row>
    <row r="3069" spans="1:8" x14ac:dyDescent="0.25">
      <c r="A3069" s="3"/>
      <c r="B3069" s="3"/>
      <c r="C3069" s="3"/>
      <c r="D3069" s="3"/>
      <c r="E3069" s="3"/>
      <c r="F3069" s="3"/>
      <c r="G3069" s="65"/>
      <c r="H3069" s="3"/>
    </row>
    <row r="3070" spans="1:8" x14ac:dyDescent="0.25">
      <c r="A3070" s="3"/>
      <c r="B3070" s="3"/>
      <c r="C3070" s="3"/>
      <c r="D3070" s="3"/>
      <c r="E3070" s="3"/>
      <c r="F3070" s="3"/>
      <c r="G3070" s="65"/>
      <c r="H3070" s="3"/>
    </row>
    <row r="3071" spans="1:8" x14ac:dyDescent="0.25">
      <c r="A3071" s="3"/>
      <c r="B3071" s="3"/>
      <c r="C3071" s="3"/>
      <c r="D3071" s="3"/>
      <c r="E3071" s="3"/>
      <c r="F3071" s="3"/>
      <c r="G3071" s="65"/>
      <c r="H3071" s="3"/>
    </row>
    <row r="3072" spans="1:8" x14ac:dyDescent="0.25">
      <c r="A3072" s="3"/>
      <c r="B3072" s="3"/>
      <c r="C3072" s="3"/>
      <c r="D3072" s="3"/>
      <c r="E3072" s="3"/>
      <c r="F3072" s="3"/>
      <c r="G3072" s="65"/>
      <c r="H3072" s="3"/>
    </row>
    <row r="3073" spans="1:8" x14ac:dyDescent="0.25">
      <c r="A3073" s="3"/>
      <c r="B3073" s="3"/>
      <c r="C3073" s="3"/>
      <c r="D3073" s="3"/>
      <c r="E3073" s="3"/>
      <c r="F3073" s="3"/>
      <c r="G3073" s="65"/>
      <c r="H3073" s="3"/>
    </row>
    <row r="3074" spans="1:8" x14ac:dyDescent="0.25">
      <c r="A3074" s="3"/>
      <c r="B3074" s="3"/>
      <c r="C3074" s="3"/>
      <c r="D3074" s="3"/>
      <c r="E3074" s="3"/>
      <c r="F3074" s="3"/>
      <c r="G3074" s="65"/>
      <c r="H3074" s="3"/>
    </row>
    <row r="3075" spans="1:8" x14ac:dyDescent="0.25">
      <c r="A3075" s="3"/>
      <c r="B3075" s="3"/>
      <c r="C3075" s="3"/>
      <c r="D3075" s="3"/>
      <c r="E3075" s="3"/>
      <c r="F3075" s="3"/>
      <c r="G3075" s="65"/>
      <c r="H3075" s="3"/>
    </row>
    <row r="3076" spans="1:8" x14ac:dyDescent="0.25">
      <c r="A3076" s="3"/>
      <c r="B3076" s="3"/>
      <c r="C3076" s="3"/>
      <c r="D3076" s="3"/>
      <c r="E3076" s="3"/>
      <c r="F3076" s="3"/>
      <c r="G3076" s="65"/>
      <c r="H3076" s="3"/>
    </row>
    <row r="3077" spans="1:8" x14ac:dyDescent="0.25">
      <c r="A3077" s="3"/>
      <c r="B3077" s="3"/>
      <c r="C3077" s="3"/>
      <c r="D3077" s="3"/>
      <c r="E3077" s="3"/>
      <c r="F3077" s="3"/>
      <c r="G3077" s="65"/>
      <c r="H3077" s="3"/>
    </row>
    <row r="3078" spans="1:8" x14ac:dyDescent="0.25">
      <c r="A3078" s="3"/>
      <c r="B3078" s="3"/>
      <c r="C3078" s="3"/>
      <c r="D3078" s="3"/>
      <c r="E3078" s="3"/>
      <c r="F3078" s="3"/>
      <c r="G3078" s="65"/>
      <c r="H3078" s="3"/>
    </row>
    <row r="3079" spans="1:8" x14ac:dyDescent="0.25">
      <c r="A3079" s="3"/>
      <c r="B3079" s="3"/>
      <c r="C3079" s="3"/>
      <c r="D3079" s="3"/>
      <c r="E3079" s="3"/>
      <c r="F3079" s="3"/>
      <c r="G3079" s="65"/>
      <c r="H3079" s="3"/>
    </row>
    <row r="3080" spans="1:8" x14ac:dyDescent="0.25">
      <c r="A3080" s="3"/>
      <c r="B3080" s="3"/>
      <c r="C3080" s="3"/>
      <c r="D3080" s="3"/>
      <c r="E3080" s="3"/>
      <c r="F3080" s="3"/>
      <c r="G3080" s="65"/>
      <c r="H3080" s="3"/>
    </row>
    <row r="3081" spans="1:8" x14ac:dyDescent="0.25">
      <c r="A3081" s="3"/>
      <c r="B3081" s="3"/>
      <c r="C3081" s="3"/>
      <c r="D3081" s="3"/>
      <c r="E3081" s="3"/>
      <c r="F3081" s="3"/>
      <c r="G3081" s="65"/>
      <c r="H3081" s="3"/>
    </row>
    <row r="3082" spans="1:8" x14ac:dyDescent="0.25">
      <c r="A3082" s="3"/>
      <c r="B3082" s="3"/>
      <c r="C3082" s="3"/>
      <c r="D3082" s="3"/>
      <c r="E3082" s="3"/>
      <c r="F3082" s="3"/>
      <c r="G3082" s="65"/>
      <c r="H3082" s="3"/>
    </row>
    <row r="3083" spans="1:8" x14ac:dyDescent="0.25">
      <c r="A3083" s="3"/>
      <c r="B3083" s="3"/>
      <c r="C3083" s="3"/>
      <c r="D3083" s="3"/>
      <c r="E3083" s="3"/>
      <c r="F3083" s="3"/>
      <c r="G3083" s="65"/>
      <c r="H3083" s="3"/>
    </row>
    <row r="3084" spans="1:8" x14ac:dyDescent="0.25">
      <c r="A3084" s="3"/>
      <c r="B3084" s="3"/>
      <c r="C3084" s="3"/>
      <c r="D3084" s="3"/>
      <c r="E3084" s="3"/>
      <c r="F3084" s="3"/>
      <c r="G3084" s="65"/>
      <c r="H3084" s="3"/>
    </row>
    <row r="3085" spans="1:8" x14ac:dyDescent="0.25">
      <c r="A3085" s="3"/>
      <c r="B3085" s="3"/>
      <c r="C3085" s="3"/>
      <c r="D3085" s="3"/>
      <c r="E3085" s="3"/>
      <c r="F3085" s="3"/>
      <c r="G3085" s="65"/>
      <c r="H3085" s="3"/>
    </row>
    <row r="3086" spans="1:8" x14ac:dyDescent="0.25">
      <c r="A3086" s="3"/>
      <c r="B3086" s="3"/>
      <c r="C3086" s="3"/>
      <c r="D3086" s="3"/>
      <c r="E3086" s="3"/>
      <c r="F3086" s="3"/>
      <c r="G3086" s="65"/>
      <c r="H3086" s="3"/>
    </row>
    <row r="3087" spans="1:8" x14ac:dyDescent="0.25">
      <c r="A3087" s="3"/>
      <c r="B3087" s="3"/>
      <c r="C3087" s="3"/>
      <c r="D3087" s="3"/>
      <c r="E3087" s="3"/>
      <c r="F3087" s="3"/>
      <c r="G3087" s="65"/>
      <c r="H3087" s="3"/>
    </row>
    <row r="3088" spans="1:8" x14ac:dyDescent="0.25">
      <c r="A3088" s="3"/>
      <c r="B3088" s="3"/>
      <c r="C3088" s="3"/>
      <c r="D3088" s="3"/>
      <c r="E3088" s="3"/>
      <c r="F3088" s="3"/>
      <c r="G3088" s="65"/>
      <c r="H3088" s="3"/>
    </row>
    <row r="3089" spans="1:8" x14ac:dyDescent="0.25">
      <c r="A3089" s="3"/>
      <c r="B3089" s="3"/>
      <c r="C3089" s="3"/>
      <c r="D3089" s="3"/>
      <c r="E3089" s="3"/>
      <c r="F3089" s="3"/>
      <c r="G3089" s="65"/>
      <c r="H3089" s="3"/>
    </row>
    <row r="3090" spans="1:8" x14ac:dyDescent="0.25">
      <c r="A3090" s="3"/>
      <c r="B3090" s="3"/>
      <c r="C3090" s="3"/>
      <c r="D3090" s="3"/>
      <c r="E3090" s="3"/>
      <c r="F3090" s="3"/>
      <c r="G3090" s="65"/>
      <c r="H3090" s="3"/>
    </row>
    <row r="3091" spans="1:8" x14ac:dyDescent="0.25">
      <c r="A3091" s="3"/>
      <c r="B3091" s="3"/>
      <c r="C3091" s="3"/>
      <c r="D3091" s="3"/>
      <c r="E3091" s="3"/>
      <c r="F3091" s="3"/>
      <c r="G3091" s="65"/>
      <c r="H3091" s="3"/>
    </row>
    <row r="3092" spans="1:8" x14ac:dyDescent="0.25">
      <c r="A3092" s="3"/>
      <c r="B3092" s="3"/>
      <c r="C3092" s="3"/>
      <c r="D3092" s="3"/>
      <c r="E3092" s="3"/>
      <c r="F3092" s="3"/>
      <c r="G3092" s="65"/>
      <c r="H3092" s="3"/>
    </row>
    <row r="3093" spans="1:8" x14ac:dyDescent="0.25">
      <c r="A3093" s="3"/>
      <c r="B3093" s="3"/>
      <c r="C3093" s="3"/>
      <c r="D3093" s="3"/>
      <c r="E3093" s="3"/>
      <c r="F3093" s="3"/>
      <c r="G3093" s="65"/>
      <c r="H3093" s="3"/>
    </row>
    <row r="3094" spans="1:8" x14ac:dyDescent="0.25">
      <c r="A3094" s="3"/>
      <c r="B3094" s="3"/>
      <c r="C3094" s="3"/>
      <c r="D3094" s="3"/>
      <c r="E3094" s="3"/>
      <c r="F3094" s="3"/>
      <c r="G3094" s="65"/>
      <c r="H3094" s="3"/>
    </row>
    <row r="3095" spans="1:8" x14ac:dyDescent="0.25">
      <c r="A3095" s="3"/>
      <c r="B3095" s="3"/>
      <c r="C3095" s="3"/>
      <c r="D3095" s="3"/>
      <c r="E3095" s="3"/>
      <c r="F3095" s="3"/>
      <c r="G3095" s="65"/>
      <c r="H3095" s="3"/>
    </row>
    <row r="3096" spans="1:8" x14ac:dyDescent="0.25">
      <c r="A3096" s="3"/>
      <c r="B3096" s="3"/>
      <c r="C3096" s="3"/>
      <c r="D3096" s="3"/>
      <c r="E3096" s="3"/>
      <c r="F3096" s="3"/>
      <c r="G3096" s="65"/>
      <c r="H3096" s="3"/>
    </row>
    <row r="3097" spans="1:8" x14ac:dyDescent="0.25">
      <c r="A3097" s="3"/>
      <c r="B3097" s="3"/>
      <c r="C3097" s="3"/>
      <c r="D3097" s="3"/>
      <c r="E3097" s="3"/>
      <c r="F3097" s="3"/>
      <c r="G3097" s="65"/>
      <c r="H3097" s="3"/>
    </row>
    <row r="3098" spans="1:8" x14ac:dyDescent="0.25">
      <c r="A3098" s="3"/>
      <c r="B3098" s="3"/>
      <c r="C3098" s="3"/>
      <c r="D3098" s="3"/>
      <c r="E3098" s="3"/>
      <c r="F3098" s="3"/>
      <c r="G3098" s="65"/>
      <c r="H3098" s="3"/>
    </row>
    <row r="3099" spans="1:8" x14ac:dyDescent="0.25">
      <c r="A3099" s="3"/>
      <c r="B3099" s="3"/>
      <c r="C3099" s="3"/>
      <c r="D3099" s="3"/>
      <c r="E3099" s="3"/>
      <c r="F3099" s="3"/>
      <c r="G3099" s="65"/>
      <c r="H3099" s="3"/>
    </row>
    <row r="3100" spans="1:8" x14ac:dyDescent="0.25">
      <c r="A3100" s="3"/>
      <c r="B3100" s="3"/>
      <c r="C3100" s="3"/>
      <c r="D3100" s="3"/>
      <c r="E3100" s="3"/>
      <c r="F3100" s="3"/>
      <c r="G3100" s="65"/>
      <c r="H3100" s="3"/>
    </row>
    <row r="3101" spans="1:8" x14ac:dyDescent="0.25">
      <c r="A3101" s="3"/>
      <c r="B3101" s="3"/>
      <c r="C3101" s="3"/>
      <c r="D3101" s="3"/>
      <c r="E3101" s="3"/>
      <c r="F3101" s="3"/>
      <c r="G3101" s="65"/>
      <c r="H3101" s="3"/>
    </row>
    <row r="3102" spans="1:8" x14ac:dyDescent="0.25">
      <c r="A3102" s="3"/>
      <c r="B3102" s="3"/>
      <c r="C3102" s="3"/>
      <c r="D3102" s="3"/>
      <c r="E3102" s="3"/>
      <c r="F3102" s="3"/>
      <c r="G3102" s="65"/>
      <c r="H3102" s="3"/>
    </row>
    <row r="3103" spans="1:8" x14ac:dyDescent="0.25">
      <c r="A3103" s="3"/>
      <c r="B3103" s="3"/>
      <c r="C3103" s="3"/>
      <c r="D3103" s="3"/>
      <c r="E3103" s="3"/>
      <c r="F3103" s="3"/>
      <c r="G3103" s="65"/>
      <c r="H3103" s="3"/>
    </row>
    <row r="3104" spans="1:8" x14ac:dyDescent="0.25">
      <c r="A3104" s="3"/>
      <c r="B3104" s="3"/>
      <c r="C3104" s="3"/>
      <c r="D3104" s="3"/>
      <c r="E3104" s="3"/>
      <c r="F3104" s="3"/>
      <c r="G3104" s="65"/>
      <c r="H3104" s="3"/>
    </row>
    <row r="3105" spans="1:8" x14ac:dyDescent="0.25">
      <c r="A3105" s="3"/>
      <c r="B3105" s="3"/>
      <c r="C3105" s="3"/>
      <c r="D3105" s="3"/>
      <c r="E3105" s="3"/>
      <c r="F3105" s="3"/>
      <c r="G3105" s="65"/>
      <c r="H3105" s="3"/>
    </row>
    <row r="3106" spans="1:8" x14ac:dyDescent="0.25">
      <c r="A3106" s="3"/>
      <c r="B3106" s="3"/>
      <c r="C3106" s="3"/>
      <c r="D3106" s="3"/>
      <c r="E3106" s="3"/>
      <c r="F3106" s="3"/>
      <c r="G3106" s="65"/>
      <c r="H3106" s="3"/>
    </row>
    <row r="3107" spans="1:8" x14ac:dyDescent="0.25">
      <c r="A3107" s="3"/>
      <c r="B3107" s="3"/>
      <c r="C3107" s="3"/>
      <c r="D3107" s="3"/>
      <c r="E3107" s="3"/>
      <c r="F3107" s="3"/>
      <c r="G3107" s="65"/>
      <c r="H3107" s="3"/>
    </row>
    <row r="3108" spans="1:8" x14ac:dyDescent="0.25">
      <c r="A3108" s="3"/>
      <c r="B3108" s="3"/>
      <c r="C3108" s="3"/>
      <c r="D3108" s="3"/>
      <c r="E3108" s="3"/>
      <c r="F3108" s="3"/>
      <c r="G3108" s="65"/>
      <c r="H3108" s="3"/>
    </row>
    <row r="3109" spans="1:8" x14ac:dyDescent="0.25">
      <c r="A3109" s="3"/>
      <c r="B3109" s="3"/>
      <c r="C3109" s="3"/>
      <c r="D3109" s="3"/>
      <c r="E3109" s="3"/>
      <c r="F3109" s="3"/>
      <c r="G3109" s="65"/>
      <c r="H3109" s="3"/>
    </row>
    <row r="3110" spans="1:8" x14ac:dyDescent="0.25">
      <c r="A3110" s="3"/>
      <c r="B3110" s="3"/>
      <c r="C3110" s="3"/>
      <c r="D3110" s="3"/>
      <c r="E3110" s="3"/>
      <c r="F3110" s="3"/>
      <c r="G3110" s="65"/>
      <c r="H3110" s="3"/>
    </row>
    <row r="3111" spans="1:8" x14ac:dyDescent="0.25">
      <c r="A3111" s="3"/>
      <c r="B3111" s="3"/>
      <c r="C3111" s="3"/>
      <c r="D3111" s="3"/>
      <c r="E3111" s="3"/>
      <c r="F3111" s="3"/>
      <c r="G3111" s="65"/>
      <c r="H3111" s="3"/>
    </row>
    <row r="3112" spans="1:8" x14ac:dyDescent="0.25">
      <c r="A3112" s="3"/>
      <c r="B3112" s="3"/>
      <c r="C3112" s="3"/>
      <c r="D3112" s="3"/>
      <c r="E3112" s="3"/>
      <c r="F3112" s="3"/>
      <c r="G3112" s="65"/>
      <c r="H3112" s="3"/>
    </row>
    <row r="3113" spans="1:8" x14ac:dyDescent="0.25">
      <c r="A3113" s="3"/>
      <c r="B3113" s="3"/>
      <c r="C3113" s="3"/>
      <c r="D3113" s="3"/>
      <c r="E3113" s="3"/>
      <c r="F3113" s="3"/>
      <c r="G3113" s="65"/>
      <c r="H3113" s="3"/>
    </row>
    <row r="3114" spans="1:8" x14ac:dyDescent="0.25">
      <c r="A3114" s="3"/>
      <c r="B3114" s="3"/>
      <c r="C3114" s="3"/>
      <c r="D3114" s="3"/>
      <c r="E3114" s="3"/>
      <c r="F3114" s="3"/>
      <c r="G3114" s="65"/>
      <c r="H3114" s="3"/>
    </row>
    <row r="3115" spans="1:8" x14ac:dyDescent="0.25">
      <c r="A3115" s="3"/>
      <c r="B3115" s="3"/>
      <c r="C3115" s="3"/>
      <c r="D3115" s="3"/>
      <c r="E3115" s="3"/>
      <c r="F3115" s="3"/>
      <c r="G3115" s="65"/>
      <c r="H3115" s="3"/>
    </row>
    <row r="3116" spans="1:8" x14ac:dyDescent="0.25">
      <c r="A3116" s="3"/>
      <c r="B3116" s="3"/>
      <c r="C3116" s="3"/>
      <c r="D3116" s="3"/>
      <c r="E3116" s="3"/>
      <c r="F3116" s="3"/>
      <c r="G3116" s="65"/>
      <c r="H3116" s="3"/>
    </row>
    <row r="3117" spans="1:8" x14ac:dyDescent="0.25">
      <c r="A3117" s="3"/>
      <c r="B3117" s="3"/>
      <c r="C3117" s="3"/>
      <c r="D3117" s="3"/>
      <c r="E3117" s="3"/>
      <c r="F3117" s="3"/>
      <c r="G3117" s="65"/>
      <c r="H3117" s="3"/>
    </row>
    <row r="3118" spans="1:8" x14ac:dyDescent="0.25">
      <c r="A3118" s="3"/>
      <c r="B3118" s="3"/>
      <c r="C3118" s="3"/>
      <c r="D3118" s="3"/>
      <c r="E3118" s="3"/>
      <c r="F3118" s="3"/>
      <c r="G3118" s="65"/>
      <c r="H3118" s="3"/>
    </row>
    <row r="3119" spans="1:8" x14ac:dyDescent="0.25">
      <c r="A3119" s="3"/>
      <c r="B3119" s="3"/>
      <c r="C3119" s="3"/>
      <c r="D3119" s="3"/>
      <c r="E3119" s="3"/>
      <c r="F3119" s="3"/>
      <c r="G3119" s="65"/>
      <c r="H3119" s="3"/>
    </row>
    <row r="3120" spans="1:8" x14ac:dyDescent="0.25">
      <c r="A3120" s="3"/>
      <c r="B3120" s="3"/>
      <c r="C3120" s="3"/>
      <c r="D3120" s="3"/>
      <c r="E3120" s="3"/>
      <c r="F3120" s="3"/>
      <c r="G3120" s="65"/>
      <c r="H3120" s="3"/>
    </row>
    <row r="3121" spans="1:8" x14ac:dyDescent="0.25">
      <c r="A3121" s="3"/>
      <c r="B3121" s="3"/>
      <c r="C3121" s="3"/>
      <c r="D3121" s="3"/>
      <c r="E3121" s="3"/>
      <c r="F3121" s="3"/>
      <c r="G3121" s="65"/>
      <c r="H3121" s="3"/>
    </row>
    <row r="3122" spans="1:8" x14ac:dyDescent="0.25">
      <c r="A3122" s="3"/>
      <c r="B3122" s="3"/>
      <c r="C3122" s="3"/>
      <c r="D3122" s="3"/>
      <c r="E3122" s="3"/>
      <c r="F3122" s="3"/>
      <c r="G3122" s="65"/>
      <c r="H3122" s="3"/>
    </row>
    <row r="3123" spans="1:8" x14ac:dyDescent="0.25">
      <c r="A3123" s="3"/>
      <c r="B3123" s="3"/>
      <c r="C3123" s="3"/>
      <c r="D3123" s="3"/>
      <c r="E3123" s="3"/>
      <c r="F3123" s="3"/>
      <c r="G3123" s="65"/>
      <c r="H3123" s="3"/>
    </row>
    <row r="3124" spans="1:8" x14ac:dyDescent="0.25">
      <c r="A3124" s="3"/>
      <c r="B3124" s="3"/>
      <c r="C3124" s="3"/>
      <c r="D3124" s="3"/>
      <c r="E3124" s="3"/>
      <c r="F3124" s="3"/>
      <c r="G3124" s="65"/>
      <c r="H3124" s="3"/>
    </row>
    <row r="3125" spans="1:8" x14ac:dyDescent="0.25">
      <c r="A3125" s="3"/>
      <c r="B3125" s="3"/>
      <c r="C3125" s="3"/>
      <c r="D3125" s="3"/>
      <c r="E3125" s="3"/>
      <c r="F3125" s="3"/>
      <c r="G3125" s="65"/>
      <c r="H3125" s="3"/>
    </row>
    <row r="3126" spans="1:8" x14ac:dyDescent="0.25">
      <c r="A3126" s="3"/>
      <c r="B3126" s="3"/>
      <c r="C3126" s="3"/>
      <c r="D3126" s="3"/>
      <c r="E3126" s="3"/>
      <c r="F3126" s="3"/>
      <c r="G3126" s="65"/>
      <c r="H3126" s="3"/>
    </row>
    <row r="3127" spans="1:8" x14ac:dyDescent="0.25">
      <c r="A3127" s="3"/>
      <c r="B3127" s="3"/>
      <c r="C3127" s="3"/>
      <c r="D3127" s="3"/>
      <c r="E3127" s="3"/>
      <c r="F3127" s="3"/>
      <c r="G3127" s="65"/>
      <c r="H3127" s="3"/>
    </row>
    <row r="3128" spans="1:8" x14ac:dyDescent="0.25">
      <c r="A3128" s="3"/>
      <c r="B3128" s="3"/>
      <c r="C3128" s="3"/>
      <c r="D3128" s="3"/>
      <c r="E3128" s="3"/>
      <c r="F3128" s="3"/>
      <c r="G3128" s="65"/>
      <c r="H3128" s="3"/>
    </row>
    <row r="3129" spans="1:8" x14ac:dyDescent="0.25">
      <c r="A3129" s="3"/>
      <c r="B3129" s="3"/>
      <c r="C3129" s="3"/>
      <c r="D3129" s="3"/>
      <c r="E3129" s="3"/>
      <c r="F3129" s="3"/>
      <c r="G3129" s="65"/>
      <c r="H3129" s="3"/>
    </row>
    <row r="3130" spans="1:8" x14ac:dyDescent="0.25">
      <c r="A3130" s="3"/>
      <c r="B3130" s="3"/>
      <c r="C3130" s="3"/>
      <c r="D3130" s="3"/>
      <c r="E3130" s="3"/>
      <c r="F3130" s="3"/>
      <c r="G3130" s="65"/>
      <c r="H3130" s="3"/>
    </row>
    <row r="3131" spans="1:8" x14ac:dyDescent="0.25">
      <c r="A3131" s="3"/>
      <c r="B3131" s="3"/>
      <c r="C3131" s="3"/>
      <c r="D3131" s="3"/>
      <c r="E3131" s="3"/>
      <c r="F3131" s="3"/>
      <c r="G3131" s="65"/>
      <c r="H3131" s="3"/>
    </row>
    <row r="3132" spans="1:8" x14ac:dyDescent="0.25">
      <c r="A3132" s="3"/>
      <c r="B3132" s="3"/>
      <c r="C3132" s="3"/>
      <c r="D3132" s="3"/>
      <c r="E3132" s="3"/>
      <c r="F3132" s="3"/>
      <c r="G3132" s="65"/>
      <c r="H3132" s="3"/>
    </row>
    <row r="3133" spans="1:8" x14ac:dyDescent="0.25">
      <c r="A3133" s="3"/>
      <c r="B3133" s="3"/>
      <c r="C3133" s="3"/>
      <c r="D3133" s="3"/>
      <c r="E3133" s="3"/>
      <c r="F3133" s="3"/>
      <c r="G3133" s="65"/>
      <c r="H3133" s="3"/>
    </row>
    <row r="3134" spans="1:8" x14ac:dyDescent="0.25">
      <c r="A3134" s="3"/>
      <c r="B3134" s="3"/>
      <c r="C3134" s="3"/>
      <c r="D3134" s="3"/>
      <c r="E3134" s="3"/>
      <c r="F3134" s="3"/>
      <c r="G3134" s="65"/>
      <c r="H3134" s="3"/>
    </row>
    <row r="3135" spans="1:8" x14ac:dyDescent="0.25">
      <c r="A3135" s="3"/>
      <c r="B3135" s="3"/>
      <c r="C3135" s="3"/>
      <c r="D3135" s="3"/>
      <c r="E3135" s="3"/>
      <c r="F3135" s="3"/>
      <c r="G3135" s="65"/>
      <c r="H3135" s="3"/>
    </row>
    <row r="3136" spans="1:8" x14ac:dyDescent="0.25">
      <c r="A3136" s="3"/>
      <c r="B3136" s="3"/>
      <c r="C3136" s="3"/>
      <c r="D3136" s="3"/>
      <c r="E3136" s="3"/>
      <c r="F3136" s="3"/>
      <c r="G3136" s="65"/>
      <c r="H3136" s="3"/>
    </row>
    <row r="3137" spans="1:8" x14ac:dyDescent="0.25">
      <c r="A3137" s="3"/>
      <c r="B3137" s="3"/>
      <c r="C3137" s="3"/>
      <c r="D3137" s="3"/>
      <c r="E3137" s="3"/>
      <c r="F3137" s="3"/>
      <c r="G3137" s="65"/>
      <c r="H3137" s="3"/>
    </row>
    <row r="3138" spans="1:8" x14ac:dyDescent="0.25">
      <c r="A3138" s="3"/>
      <c r="B3138" s="3"/>
      <c r="C3138" s="3"/>
      <c r="D3138" s="3"/>
      <c r="E3138" s="3"/>
      <c r="F3138" s="3"/>
      <c r="G3138" s="65"/>
      <c r="H3138" s="3"/>
    </row>
    <row r="3139" spans="1:8" x14ac:dyDescent="0.25">
      <c r="A3139" s="3"/>
      <c r="B3139" s="3"/>
      <c r="C3139" s="3"/>
      <c r="D3139" s="3"/>
      <c r="E3139" s="3"/>
      <c r="F3139" s="3"/>
      <c r="G3139" s="65"/>
      <c r="H3139" s="3"/>
    </row>
    <row r="3140" spans="1:8" x14ac:dyDescent="0.25">
      <c r="A3140" s="3"/>
      <c r="B3140" s="3"/>
      <c r="C3140" s="3"/>
      <c r="D3140" s="3"/>
      <c r="E3140" s="3"/>
      <c r="F3140" s="3"/>
      <c r="G3140" s="65"/>
      <c r="H3140" s="3"/>
    </row>
    <row r="3141" spans="1:8" x14ac:dyDescent="0.25">
      <c r="A3141" s="3"/>
      <c r="B3141" s="3"/>
      <c r="C3141" s="3"/>
      <c r="D3141" s="3"/>
      <c r="E3141" s="3"/>
      <c r="F3141" s="3"/>
      <c r="G3141" s="65"/>
      <c r="H3141" s="3"/>
    </row>
    <row r="3142" spans="1:8" x14ac:dyDescent="0.25">
      <c r="A3142" s="3"/>
      <c r="B3142" s="3"/>
      <c r="C3142" s="3"/>
      <c r="D3142" s="3"/>
      <c r="E3142" s="3"/>
      <c r="F3142" s="3"/>
      <c r="G3142" s="65"/>
      <c r="H3142" s="3"/>
    </row>
    <row r="3143" spans="1:8" x14ac:dyDescent="0.25">
      <c r="A3143" s="3"/>
      <c r="B3143" s="3"/>
      <c r="C3143" s="3"/>
      <c r="D3143" s="3"/>
      <c r="E3143" s="3"/>
      <c r="F3143" s="3"/>
      <c r="G3143" s="65"/>
      <c r="H3143" s="3"/>
    </row>
    <row r="3144" spans="1:8" x14ac:dyDescent="0.25">
      <c r="A3144" s="3"/>
      <c r="B3144" s="3"/>
      <c r="C3144" s="3"/>
      <c r="D3144" s="3"/>
      <c r="E3144" s="3"/>
      <c r="F3144" s="3"/>
      <c r="G3144" s="65"/>
      <c r="H3144" s="3"/>
    </row>
    <row r="3145" spans="1:8" x14ac:dyDescent="0.25">
      <c r="A3145" s="3"/>
      <c r="B3145" s="3"/>
      <c r="C3145" s="3"/>
      <c r="D3145" s="3"/>
      <c r="E3145" s="3"/>
      <c r="F3145" s="3"/>
      <c r="G3145" s="65"/>
      <c r="H3145" s="3"/>
    </row>
    <row r="3146" spans="1:8" x14ac:dyDescent="0.25">
      <c r="A3146" s="3"/>
      <c r="B3146" s="3"/>
      <c r="C3146" s="3"/>
      <c r="D3146" s="3"/>
      <c r="E3146" s="3"/>
      <c r="F3146" s="3"/>
      <c r="G3146" s="65"/>
      <c r="H3146" s="3"/>
    </row>
    <row r="3147" spans="1:8" x14ac:dyDescent="0.25">
      <c r="A3147" s="3"/>
      <c r="B3147" s="3"/>
      <c r="C3147" s="3"/>
      <c r="D3147" s="3"/>
      <c r="E3147" s="3"/>
      <c r="F3147" s="3"/>
      <c r="G3147" s="65"/>
      <c r="H3147" s="3"/>
    </row>
    <row r="3148" spans="1:8" x14ac:dyDescent="0.25">
      <c r="A3148" s="3"/>
      <c r="B3148" s="3"/>
      <c r="C3148" s="3"/>
      <c r="D3148" s="3"/>
      <c r="E3148" s="3"/>
      <c r="F3148" s="3"/>
      <c r="G3148" s="65"/>
      <c r="H3148" s="3"/>
    </row>
    <row r="3149" spans="1:8" x14ac:dyDescent="0.25">
      <c r="A3149" s="3"/>
      <c r="B3149" s="3"/>
      <c r="C3149" s="3"/>
      <c r="D3149" s="3"/>
      <c r="E3149" s="3"/>
      <c r="F3149" s="3"/>
      <c r="G3149" s="65"/>
      <c r="H3149" s="3"/>
    </row>
    <row r="3150" spans="1:8" x14ac:dyDescent="0.25">
      <c r="A3150" s="3"/>
      <c r="B3150" s="3"/>
      <c r="C3150" s="3"/>
      <c r="D3150" s="3"/>
      <c r="E3150" s="3"/>
      <c r="F3150" s="3"/>
      <c r="G3150" s="65"/>
      <c r="H3150" s="3"/>
    </row>
    <row r="3151" spans="1:8" x14ac:dyDescent="0.25">
      <c r="A3151" s="3"/>
      <c r="B3151" s="3"/>
      <c r="C3151" s="3"/>
      <c r="D3151" s="3"/>
      <c r="E3151" s="3"/>
      <c r="F3151" s="3"/>
      <c r="G3151" s="65"/>
      <c r="H3151" s="3"/>
    </row>
    <row r="3152" spans="1:8" x14ac:dyDescent="0.25">
      <c r="A3152" s="3"/>
      <c r="B3152" s="3"/>
      <c r="C3152" s="3"/>
      <c r="D3152" s="3"/>
      <c r="E3152" s="3"/>
      <c r="F3152" s="3"/>
      <c r="G3152" s="65"/>
      <c r="H3152" s="3"/>
    </row>
    <row r="3153" spans="1:8" x14ac:dyDescent="0.25">
      <c r="A3153" s="3"/>
      <c r="B3153" s="3"/>
      <c r="C3153" s="3"/>
      <c r="D3153" s="3"/>
      <c r="E3153" s="3"/>
      <c r="F3153" s="3"/>
      <c r="G3153" s="65"/>
      <c r="H3153" s="3"/>
    </row>
    <row r="3154" spans="1:8" x14ac:dyDescent="0.25">
      <c r="A3154" s="3"/>
      <c r="B3154" s="3"/>
      <c r="C3154" s="3"/>
      <c r="D3154" s="3"/>
      <c r="E3154" s="3"/>
      <c r="F3154" s="3"/>
      <c r="G3154" s="65"/>
      <c r="H3154" s="3"/>
    </row>
    <row r="3155" spans="1:8" x14ac:dyDescent="0.25">
      <c r="A3155" s="3"/>
      <c r="B3155" s="3"/>
      <c r="C3155" s="3"/>
      <c r="D3155" s="3"/>
      <c r="E3155" s="3"/>
      <c r="F3155" s="3"/>
      <c r="G3155" s="65"/>
      <c r="H3155" s="3"/>
    </row>
    <row r="3156" spans="1:8" x14ac:dyDescent="0.25">
      <c r="A3156" s="3"/>
      <c r="B3156" s="3"/>
      <c r="C3156" s="3"/>
      <c r="D3156" s="3"/>
      <c r="E3156" s="3"/>
      <c r="F3156" s="3"/>
      <c r="G3156" s="65"/>
      <c r="H3156" s="3"/>
    </row>
    <row r="3157" spans="1:8" x14ac:dyDescent="0.25">
      <c r="A3157" s="3"/>
      <c r="B3157" s="3"/>
      <c r="C3157" s="3"/>
      <c r="D3157" s="3"/>
      <c r="E3157" s="3"/>
      <c r="F3157" s="3"/>
      <c r="G3157" s="65"/>
      <c r="H3157" s="3"/>
    </row>
    <row r="3158" spans="1:8" x14ac:dyDescent="0.25">
      <c r="A3158" s="3"/>
      <c r="B3158" s="3"/>
      <c r="C3158" s="3"/>
      <c r="D3158" s="3"/>
      <c r="E3158" s="3"/>
      <c r="F3158" s="3"/>
      <c r="G3158" s="65"/>
      <c r="H3158" s="3"/>
    </row>
    <row r="3159" spans="1:8" x14ac:dyDescent="0.25">
      <c r="A3159" s="3"/>
      <c r="B3159" s="3"/>
      <c r="C3159" s="3"/>
      <c r="D3159" s="3"/>
      <c r="E3159" s="3"/>
      <c r="F3159" s="3"/>
      <c r="G3159" s="65"/>
      <c r="H3159" s="3"/>
    </row>
    <row r="3160" spans="1:8" x14ac:dyDescent="0.25">
      <c r="A3160" s="3"/>
      <c r="B3160" s="3"/>
      <c r="C3160" s="3"/>
      <c r="D3160" s="3"/>
      <c r="E3160" s="3"/>
      <c r="F3160" s="3"/>
      <c r="G3160" s="65"/>
      <c r="H3160" s="3"/>
    </row>
    <row r="3161" spans="1:8" x14ac:dyDescent="0.25">
      <c r="A3161" s="3"/>
      <c r="B3161" s="3"/>
      <c r="C3161" s="3"/>
      <c r="D3161" s="3"/>
      <c r="E3161" s="3"/>
      <c r="F3161" s="3"/>
      <c r="G3161" s="65"/>
      <c r="H3161" s="3"/>
    </row>
    <row r="3162" spans="1:8" x14ac:dyDescent="0.25">
      <c r="A3162" s="3"/>
      <c r="B3162" s="3"/>
      <c r="C3162" s="3"/>
      <c r="D3162" s="3"/>
      <c r="E3162" s="3"/>
      <c r="F3162" s="3"/>
      <c r="G3162" s="65"/>
      <c r="H3162" s="3"/>
    </row>
    <row r="3163" spans="1:8" x14ac:dyDescent="0.25">
      <c r="A3163" s="3"/>
      <c r="B3163" s="3"/>
      <c r="C3163" s="3"/>
      <c r="D3163" s="3"/>
      <c r="E3163" s="3"/>
      <c r="F3163" s="3"/>
      <c r="G3163" s="65"/>
      <c r="H3163" s="3"/>
    </row>
    <row r="3164" spans="1:8" x14ac:dyDescent="0.25">
      <c r="A3164" s="3"/>
      <c r="B3164" s="3"/>
      <c r="C3164" s="3"/>
      <c r="D3164" s="3"/>
      <c r="E3164" s="3"/>
      <c r="F3164" s="3"/>
      <c r="G3164" s="65"/>
      <c r="H3164" s="3"/>
    </row>
    <row r="3165" spans="1:8" x14ac:dyDescent="0.25">
      <c r="A3165" s="3"/>
      <c r="B3165" s="3"/>
      <c r="C3165" s="3"/>
      <c r="D3165" s="3"/>
      <c r="E3165" s="3"/>
      <c r="F3165" s="3"/>
      <c r="G3165" s="65"/>
      <c r="H3165" s="3"/>
    </row>
    <row r="3166" spans="1:8" x14ac:dyDescent="0.25">
      <c r="A3166" s="3"/>
      <c r="B3166" s="3"/>
      <c r="C3166" s="3"/>
      <c r="D3166" s="3"/>
      <c r="E3166" s="3"/>
      <c r="F3166" s="3"/>
      <c r="G3166" s="65"/>
      <c r="H3166" s="3"/>
    </row>
    <row r="3167" spans="1:8" x14ac:dyDescent="0.25">
      <c r="A3167" s="3"/>
      <c r="B3167" s="3"/>
      <c r="C3167" s="3"/>
      <c r="D3167" s="3"/>
      <c r="E3167" s="3"/>
      <c r="F3167" s="3"/>
      <c r="G3167" s="65"/>
      <c r="H3167" s="3"/>
    </row>
    <row r="3168" spans="1:8" x14ac:dyDescent="0.25">
      <c r="A3168" s="3"/>
      <c r="B3168" s="3"/>
      <c r="C3168" s="3"/>
      <c r="D3168" s="3"/>
      <c r="E3168" s="3"/>
      <c r="F3168" s="3"/>
      <c r="G3168" s="65"/>
      <c r="H3168" s="3"/>
    </row>
    <row r="3169" spans="1:8" x14ac:dyDescent="0.25">
      <c r="A3169" s="3"/>
      <c r="B3169" s="3"/>
      <c r="C3169" s="3"/>
      <c r="D3169" s="3"/>
      <c r="E3169" s="3"/>
      <c r="F3169" s="3"/>
      <c r="G3169" s="65"/>
      <c r="H3169" s="3"/>
    </row>
    <row r="3170" spans="1:8" x14ac:dyDescent="0.25">
      <c r="A3170" s="3"/>
      <c r="B3170" s="3"/>
      <c r="C3170" s="3"/>
      <c r="D3170" s="3"/>
      <c r="E3170" s="3"/>
      <c r="F3170" s="3"/>
      <c r="G3170" s="65"/>
      <c r="H3170" s="3"/>
    </row>
    <row r="3171" spans="1:8" x14ac:dyDescent="0.25">
      <c r="A3171" s="3"/>
      <c r="B3171" s="3"/>
      <c r="C3171" s="3"/>
      <c r="D3171" s="3"/>
      <c r="E3171" s="3"/>
      <c r="F3171" s="3"/>
      <c r="G3171" s="65"/>
      <c r="H3171" s="3"/>
    </row>
    <row r="3172" spans="1:8" x14ac:dyDescent="0.25">
      <c r="A3172" s="3"/>
      <c r="B3172" s="3"/>
      <c r="C3172" s="3"/>
      <c r="D3172" s="3"/>
      <c r="E3172" s="3"/>
      <c r="F3172" s="3"/>
      <c r="G3172" s="65"/>
      <c r="H3172" s="3"/>
    </row>
    <row r="3173" spans="1:8" x14ac:dyDescent="0.25">
      <c r="A3173" s="3"/>
      <c r="B3173" s="3"/>
      <c r="C3173" s="3"/>
      <c r="D3173" s="3"/>
      <c r="E3173" s="3"/>
      <c r="F3173" s="3"/>
      <c r="G3173" s="65"/>
      <c r="H3173" s="3"/>
    </row>
    <row r="3174" spans="1:8" x14ac:dyDescent="0.25">
      <c r="A3174" s="3"/>
      <c r="B3174" s="3"/>
      <c r="C3174" s="3"/>
      <c r="D3174" s="3"/>
      <c r="E3174" s="3"/>
      <c r="F3174" s="3"/>
      <c r="G3174" s="65"/>
      <c r="H3174" s="3"/>
    </row>
    <row r="3175" spans="1:8" x14ac:dyDescent="0.25">
      <c r="A3175" s="3"/>
      <c r="B3175" s="3"/>
      <c r="C3175" s="3"/>
      <c r="D3175" s="3"/>
      <c r="E3175" s="3"/>
      <c r="F3175" s="3"/>
      <c r="G3175" s="65"/>
      <c r="H3175" s="3"/>
    </row>
    <row r="3176" spans="1:8" x14ac:dyDescent="0.25">
      <c r="A3176" s="3"/>
      <c r="B3176" s="3"/>
      <c r="C3176" s="3"/>
      <c r="D3176" s="3"/>
      <c r="E3176" s="3"/>
      <c r="F3176" s="3"/>
      <c r="G3176" s="65"/>
      <c r="H3176" s="3"/>
    </row>
    <row r="3177" spans="1:8" x14ac:dyDescent="0.25">
      <c r="A3177" s="3"/>
      <c r="B3177" s="3"/>
      <c r="C3177" s="3"/>
      <c r="D3177" s="3"/>
      <c r="E3177" s="3"/>
      <c r="F3177" s="3"/>
      <c r="G3177" s="65"/>
      <c r="H3177" s="3"/>
    </row>
    <row r="3178" spans="1:8" x14ac:dyDescent="0.25">
      <c r="A3178" s="3"/>
      <c r="B3178" s="3"/>
      <c r="C3178" s="3"/>
      <c r="D3178" s="3"/>
      <c r="E3178" s="3"/>
      <c r="F3178" s="3"/>
      <c r="G3178" s="65"/>
      <c r="H3178" s="3"/>
    </row>
    <row r="3179" spans="1:8" x14ac:dyDescent="0.25">
      <c r="A3179" s="3"/>
      <c r="B3179" s="3"/>
      <c r="C3179" s="3"/>
      <c r="D3179" s="3"/>
      <c r="E3179" s="3"/>
      <c r="F3179" s="3"/>
      <c r="G3179" s="65"/>
      <c r="H3179" s="3"/>
    </row>
    <row r="3180" spans="1:8" x14ac:dyDescent="0.25">
      <c r="A3180" s="3"/>
      <c r="B3180" s="3"/>
      <c r="C3180" s="3"/>
      <c r="D3180" s="3"/>
      <c r="E3180" s="3"/>
      <c r="F3180" s="3"/>
      <c r="G3180" s="65"/>
      <c r="H3180" s="3"/>
    </row>
    <row r="3181" spans="1:8" x14ac:dyDescent="0.25">
      <c r="A3181" s="3"/>
      <c r="B3181" s="3"/>
      <c r="C3181" s="3"/>
      <c r="D3181" s="3"/>
      <c r="E3181" s="3"/>
      <c r="F3181" s="3"/>
      <c r="G3181" s="65"/>
      <c r="H3181" s="3"/>
    </row>
    <row r="3182" spans="1:8" x14ac:dyDescent="0.25">
      <c r="A3182" s="3"/>
      <c r="B3182" s="3"/>
      <c r="C3182" s="3"/>
      <c r="D3182" s="3"/>
      <c r="E3182" s="3"/>
      <c r="F3182" s="3"/>
      <c r="G3182" s="65"/>
      <c r="H3182" s="3"/>
    </row>
    <row r="3183" spans="1:8" x14ac:dyDescent="0.25">
      <c r="A3183" s="3"/>
      <c r="B3183" s="3"/>
      <c r="C3183" s="3"/>
      <c r="D3183" s="3"/>
      <c r="E3183" s="3"/>
      <c r="F3183" s="3"/>
      <c r="G3183" s="65"/>
      <c r="H3183" s="3"/>
    </row>
    <row r="3184" spans="1:8" x14ac:dyDescent="0.25">
      <c r="A3184" s="3"/>
      <c r="B3184" s="3"/>
      <c r="C3184" s="3"/>
      <c r="D3184" s="3"/>
      <c r="E3184" s="3"/>
      <c r="F3184" s="3"/>
      <c r="G3184" s="65"/>
      <c r="H3184" s="3"/>
    </row>
    <row r="3185" spans="1:8" x14ac:dyDescent="0.25">
      <c r="A3185" s="3"/>
      <c r="B3185" s="3"/>
      <c r="C3185" s="3"/>
      <c r="D3185" s="3"/>
      <c r="E3185" s="3"/>
      <c r="F3185" s="3"/>
      <c r="G3185" s="65"/>
      <c r="H3185" s="3"/>
    </row>
    <row r="3186" spans="1:8" x14ac:dyDescent="0.25">
      <c r="A3186" s="3"/>
      <c r="B3186" s="3"/>
      <c r="C3186" s="3"/>
      <c r="D3186" s="3"/>
      <c r="E3186" s="3"/>
      <c r="F3186" s="3"/>
      <c r="G3186" s="65"/>
      <c r="H3186" s="3"/>
    </row>
    <row r="3187" spans="1:8" x14ac:dyDescent="0.25">
      <c r="A3187" s="3"/>
      <c r="B3187" s="3"/>
      <c r="C3187" s="3"/>
      <c r="D3187" s="3"/>
      <c r="E3187" s="3"/>
      <c r="F3187" s="3"/>
      <c r="G3187" s="65"/>
      <c r="H3187" s="3"/>
    </row>
    <row r="3188" spans="1:8" x14ac:dyDescent="0.25">
      <c r="A3188" s="3"/>
      <c r="B3188" s="3"/>
      <c r="C3188" s="3"/>
      <c r="D3188" s="3"/>
      <c r="E3188" s="3"/>
      <c r="F3188" s="3"/>
      <c r="G3188" s="65"/>
      <c r="H3188" s="3"/>
    </row>
    <row r="3189" spans="1:8" x14ac:dyDescent="0.25">
      <c r="A3189" s="3"/>
      <c r="B3189" s="3"/>
      <c r="C3189" s="3"/>
      <c r="D3189" s="3"/>
      <c r="E3189" s="3"/>
      <c r="F3189" s="3"/>
      <c r="G3189" s="65"/>
      <c r="H3189" s="3"/>
    </row>
    <row r="3190" spans="1:8" x14ac:dyDescent="0.25">
      <c r="A3190" s="3"/>
      <c r="B3190" s="3"/>
      <c r="C3190" s="3"/>
      <c r="D3190" s="3"/>
      <c r="E3190" s="3"/>
      <c r="F3190" s="3"/>
      <c r="G3190" s="65"/>
      <c r="H3190" s="3"/>
    </row>
    <row r="3191" spans="1:8" x14ac:dyDescent="0.25">
      <c r="A3191" s="3"/>
      <c r="B3191" s="3"/>
      <c r="C3191" s="3"/>
      <c r="D3191" s="3"/>
      <c r="E3191" s="3"/>
      <c r="F3191" s="3"/>
      <c r="G3191" s="65"/>
      <c r="H3191" s="3"/>
    </row>
    <row r="3192" spans="1:8" x14ac:dyDescent="0.25">
      <c r="A3192" s="3"/>
      <c r="B3192" s="3"/>
      <c r="C3192" s="3"/>
      <c r="D3192" s="3"/>
      <c r="E3192" s="3"/>
      <c r="F3192" s="3"/>
      <c r="G3192" s="65"/>
      <c r="H3192" s="3"/>
    </row>
    <row r="3193" spans="1:8" x14ac:dyDescent="0.25">
      <c r="A3193" s="3"/>
      <c r="B3193" s="3"/>
      <c r="C3193" s="3"/>
      <c r="D3193" s="3"/>
      <c r="E3193" s="3"/>
      <c r="F3193" s="3"/>
      <c r="G3193" s="65"/>
      <c r="H3193" s="3"/>
    </row>
    <row r="3194" spans="1:8" x14ac:dyDescent="0.25">
      <c r="A3194" s="3"/>
      <c r="B3194" s="3"/>
      <c r="C3194" s="3"/>
      <c r="D3194" s="3"/>
      <c r="E3194" s="3"/>
      <c r="F3194" s="3"/>
      <c r="G3194" s="65"/>
      <c r="H3194" s="3"/>
    </row>
    <row r="3195" spans="1:8" x14ac:dyDescent="0.25">
      <c r="A3195" s="3"/>
      <c r="B3195" s="3"/>
      <c r="C3195" s="3"/>
      <c r="D3195" s="3"/>
      <c r="E3195" s="3"/>
      <c r="F3195" s="3"/>
      <c r="G3195" s="65"/>
      <c r="H3195" s="3"/>
    </row>
    <row r="3196" spans="1:8" x14ac:dyDescent="0.25">
      <c r="A3196" s="3"/>
      <c r="B3196" s="3"/>
      <c r="C3196" s="3"/>
      <c r="D3196" s="3"/>
      <c r="E3196" s="3"/>
      <c r="F3196" s="3"/>
      <c r="G3196" s="65"/>
      <c r="H3196" s="3"/>
    </row>
    <row r="3197" spans="1:8" x14ac:dyDescent="0.25">
      <c r="A3197" s="3"/>
      <c r="B3197" s="3"/>
      <c r="C3197" s="3"/>
      <c r="D3197" s="3"/>
      <c r="E3197" s="3"/>
      <c r="F3197" s="3"/>
      <c r="G3197" s="65"/>
      <c r="H3197" s="3"/>
    </row>
    <row r="3198" spans="1:8" x14ac:dyDescent="0.25">
      <c r="A3198" s="3"/>
      <c r="B3198" s="3"/>
      <c r="C3198" s="3"/>
      <c r="D3198" s="3"/>
      <c r="E3198" s="3"/>
      <c r="F3198" s="3"/>
      <c r="G3198" s="65"/>
      <c r="H3198" s="3"/>
    </row>
    <row r="3199" spans="1:8" x14ac:dyDescent="0.25">
      <c r="A3199" s="3"/>
      <c r="B3199" s="3"/>
      <c r="C3199" s="3"/>
      <c r="D3199" s="3"/>
      <c r="E3199" s="3"/>
      <c r="F3199" s="3"/>
      <c r="G3199" s="65"/>
      <c r="H3199" s="3"/>
    </row>
    <row r="3200" spans="1:8" x14ac:dyDescent="0.25">
      <c r="A3200" s="3"/>
      <c r="B3200" s="3"/>
      <c r="C3200" s="3"/>
      <c r="D3200" s="3"/>
      <c r="E3200" s="3"/>
      <c r="F3200" s="3"/>
      <c r="G3200" s="65"/>
      <c r="H3200" s="3"/>
    </row>
    <row r="3201" spans="1:8" x14ac:dyDescent="0.25">
      <c r="A3201" s="3"/>
      <c r="B3201" s="3"/>
      <c r="C3201" s="3"/>
      <c r="D3201" s="3"/>
      <c r="E3201" s="3"/>
      <c r="F3201" s="3"/>
      <c r="G3201" s="65"/>
      <c r="H3201" s="3"/>
    </row>
    <row r="3202" spans="1:8" x14ac:dyDescent="0.25">
      <c r="A3202" s="3"/>
      <c r="B3202" s="3"/>
      <c r="C3202" s="3"/>
      <c r="D3202" s="3"/>
      <c r="E3202" s="3"/>
      <c r="F3202" s="3"/>
      <c r="G3202" s="65"/>
      <c r="H3202" s="3"/>
    </row>
    <row r="3203" spans="1:8" x14ac:dyDescent="0.25">
      <c r="A3203" s="3"/>
      <c r="B3203" s="3"/>
      <c r="C3203" s="3"/>
      <c r="D3203" s="3"/>
      <c r="E3203" s="3"/>
      <c r="F3203" s="3"/>
      <c r="G3203" s="65"/>
      <c r="H3203" s="3"/>
    </row>
    <row r="3204" spans="1:8" x14ac:dyDescent="0.25">
      <c r="A3204" s="3"/>
      <c r="B3204" s="3"/>
      <c r="C3204" s="3"/>
      <c r="D3204" s="3"/>
      <c r="E3204" s="3"/>
      <c r="F3204" s="3"/>
      <c r="G3204" s="65"/>
      <c r="H3204" s="3"/>
    </row>
    <row r="3205" spans="1:8" x14ac:dyDescent="0.25">
      <c r="A3205" s="3"/>
      <c r="B3205" s="3"/>
      <c r="C3205" s="3"/>
      <c r="D3205" s="3"/>
      <c r="E3205" s="3"/>
      <c r="F3205" s="3"/>
      <c r="G3205" s="65"/>
      <c r="H3205" s="3"/>
    </row>
    <row r="3206" spans="1:8" x14ac:dyDescent="0.25">
      <c r="A3206" s="3"/>
      <c r="B3206" s="3"/>
      <c r="C3206" s="3"/>
      <c r="D3206" s="3"/>
      <c r="E3206" s="3"/>
      <c r="F3206" s="3"/>
      <c r="G3206" s="65"/>
      <c r="H3206" s="3"/>
    </row>
    <row r="3207" spans="1:8" x14ac:dyDescent="0.25">
      <c r="A3207" s="3"/>
      <c r="B3207" s="3"/>
      <c r="C3207" s="3"/>
      <c r="D3207" s="3"/>
      <c r="E3207" s="3"/>
      <c r="F3207" s="3"/>
      <c r="G3207" s="65"/>
      <c r="H3207" s="3"/>
    </row>
    <row r="3208" spans="1:8" x14ac:dyDescent="0.25">
      <c r="A3208" s="3"/>
      <c r="B3208" s="3"/>
      <c r="C3208" s="3"/>
      <c r="D3208" s="3"/>
      <c r="E3208" s="3"/>
      <c r="F3208" s="3"/>
      <c r="G3208" s="65"/>
      <c r="H3208" s="3"/>
    </row>
    <row r="3209" spans="1:8" x14ac:dyDescent="0.25">
      <c r="A3209" s="3"/>
      <c r="B3209" s="3"/>
      <c r="C3209" s="3"/>
      <c r="D3209" s="3"/>
      <c r="E3209" s="3"/>
      <c r="F3209" s="3"/>
      <c r="G3209" s="65"/>
      <c r="H3209" s="3"/>
    </row>
    <row r="3210" spans="1:8" x14ac:dyDescent="0.25">
      <c r="A3210" s="3"/>
      <c r="B3210" s="3"/>
      <c r="C3210" s="3"/>
      <c r="D3210" s="3"/>
      <c r="E3210" s="3"/>
      <c r="F3210" s="3"/>
      <c r="G3210" s="65"/>
      <c r="H3210" s="3"/>
    </row>
    <row r="3211" spans="1:8" x14ac:dyDescent="0.25">
      <c r="A3211" s="3"/>
      <c r="B3211" s="3"/>
      <c r="C3211" s="3"/>
      <c r="D3211" s="3"/>
      <c r="E3211" s="3"/>
      <c r="F3211" s="3"/>
      <c r="G3211" s="65"/>
      <c r="H3211" s="3"/>
    </row>
    <row r="3212" spans="1:8" x14ac:dyDescent="0.25">
      <c r="A3212" s="3"/>
      <c r="B3212" s="3"/>
      <c r="C3212" s="3"/>
      <c r="D3212" s="3"/>
      <c r="E3212" s="3"/>
      <c r="F3212" s="3"/>
      <c r="G3212" s="65"/>
      <c r="H3212" s="3"/>
    </row>
    <row r="3213" spans="1:8" x14ac:dyDescent="0.25">
      <c r="A3213" s="3"/>
      <c r="B3213" s="3"/>
      <c r="C3213" s="3"/>
      <c r="D3213" s="3"/>
      <c r="E3213" s="3"/>
      <c r="F3213" s="3"/>
      <c r="G3213" s="65"/>
      <c r="H3213" s="3"/>
    </row>
    <row r="3214" spans="1:8" x14ac:dyDescent="0.25">
      <c r="A3214" s="3"/>
      <c r="B3214" s="3"/>
      <c r="C3214" s="3"/>
      <c r="D3214" s="3"/>
      <c r="E3214" s="3"/>
      <c r="F3214" s="3"/>
      <c r="G3214" s="65"/>
      <c r="H3214" s="3"/>
    </row>
    <row r="3215" spans="1:8" x14ac:dyDescent="0.25">
      <c r="A3215" s="3"/>
      <c r="B3215" s="3"/>
      <c r="C3215" s="3"/>
      <c r="D3215" s="3"/>
      <c r="E3215" s="3"/>
      <c r="F3215" s="3"/>
      <c r="G3215" s="65"/>
      <c r="H3215" s="3"/>
    </row>
    <row r="3216" spans="1:8" x14ac:dyDescent="0.25">
      <c r="A3216" s="3"/>
      <c r="B3216" s="3"/>
      <c r="C3216" s="3"/>
      <c r="D3216" s="3"/>
      <c r="E3216" s="3"/>
      <c r="F3216" s="3"/>
      <c r="G3216" s="65"/>
      <c r="H3216" s="3"/>
    </row>
    <row r="3217" spans="1:8" x14ac:dyDescent="0.25">
      <c r="A3217" s="3"/>
      <c r="B3217" s="3"/>
      <c r="C3217" s="3"/>
      <c r="D3217" s="3"/>
      <c r="E3217" s="3"/>
      <c r="F3217" s="3"/>
      <c r="G3217" s="65"/>
      <c r="H3217" s="3"/>
    </row>
    <row r="3218" spans="1:8" x14ac:dyDescent="0.25">
      <c r="A3218" s="3"/>
      <c r="B3218" s="3"/>
      <c r="C3218" s="3"/>
      <c r="D3218" s="3"/>
      <c r="E3218" s="3"/>
      <c r="F3218" s="3"/>
      <c r="G3218" s="65"/>
      <c r="H3218" s="3"/>
    </row>
    <row r="3219" spans="1:8" x14ac:dyDescent="0.25">
      <c r="A3219" s="3"/>
      <c r="B3219" s="3"/>
      <c r="C3219" s="3"/>
      <c r="D3219" s="3"/>
      <c r="E3219" s="3"/>
      <c r="F3219" s="3"/>
      <c r="G3219" s="65"/>
      <c r="H3219" s="3"/>
    </row>
    <row r="3220" spans="1:8" x14ac:dyDescent="0.25">
      <c r="A3220" s="3"/>
      <c r="B3220" s="3"/>
      <c r="C3220" s="3"/>
      <c r="D3220" s="3"/>
      <c r="E3220" s="3"/>
      <c r="F3220" s="3"/>
      <c r="G3220" s="65"/>
      <c r="H3220" s="3"/>
    </row>
    <row r="3221" spans="1:8" x14ac:dyDescent="0.25">
      <c r="A3221" s="3"/>
      <c r="B3221" s="3"/>
      <c r="C3221" s="3"/>
      <c r="D3221" s="3"/>
      <c r="E3221" s="3"/>
      <c r="F3221" s="3"/>
      <c r="G3221" s="65"/>
      <c r="H3221" s="3"/>
    </row>
    <row r="3222" spans="1:8" x14ac:dyDescent="0.25">
      <c r="A3222" s="3"/>
      <c r="B3222" s="3"/>
      <c r="C3222" s="3"/>
      <c r="D3222" s="3"/>
      <c r="E3222" s="3"/>
      <c r="F3222" s="3"/>
      <c r="G3222" s="65"/>
      <c r="H3222" s="3"/>
    </row>
    <row r="3223" spans="1:8" x14ac:dyDescent="0.25">
      <c r="A3223" s="3"/>
      <c r="B3223" s="3"/>
      <c r="C3223" s="3"/>
      <c r="D3223" s="3"/>
      <c r="E3223" s="3"/>
      <c r="F3223" s="3"/>
      <c r="G3223" s="65"/>
      <c r="H3223" s="3"/>
    </row>
    <row r="3224" spans="1:8" x14ac:dyDescent="0.25">
      <c r="A3224" s="3"/>
      <c r="B3224" s="3"/>
      <c r="C3224" s="3"/>
      <c r="D3224" s="3"/>
      <c r="E3224" s="3"/>
      <c r="F3224" s="3"/>
      <c r="G3224" s="65"/>
      <c r="H3224" s="3"/>
    </row>
    <row r="3225" spans="1:8" x14ac:dyDescent="0.25">
      <c r="A3225" s="3"/>
      <c r="B3225" s="3"/>
      <c r="C3225" s="3"/>
      <c r="D3225" s="3"/>
      <c r="E3225" s="3"/>
      <c r="F3225" s="3"/>
      <c r="G3225" s="65"/>
      <c r="H3225" s="3"/>
    </row>
    <row r="3226" spans="1:8" x14ac:dyDescent="0.25">
      <c r="A3226" s="3"/>
      <c r="B3226" s="3"/>
      <c r="C3226" s="3"/>
      <c r="D3226" s="3"/>
      <c r="E3226" s="3"/>
      <c r="F3226" s="3"/>
      <c r="G3226" s="65"/>
      <c r="H3226" s="3"/>
    </row>
    <row r="3227" spans="1:8" x14ac:dyDescent="0.25">
      <c r="A3227" s="3"/>
      <c r="B3227" s="3"/>
      <c r="C3227" s="3"/>
      <c r="D3227" s="3"/>
      <c r="E3227" s="3"/>
      <c r="F3227" s="3"/>
      <c r="G3227" s="65"/>
      <c r="H3227" s="3"/>
    </row>
    <row r="3228" spans="1:8" x14ac:dyDescent="0.25">
      <c r="A3228" s="3"/>
      <c r="B3228" s="3"/>
      <c r="C3228" s="3"/>
      <c r="D3228" s="3"/>
      <c r="E3228" s="3"/>
      <c r="F3228" s="3"/>
      <c r="G3228" s="65"/>
      <c r="H3228" s="3"/>
    </row>
    <row r="3229" spans="1:8" x14ac:dyDescent="0.25">
      <c r="A3229" s="3"/>
      <c r="B3229" s="3"/>
      <c r="C3229" s="3"/>
      <c r="D3229" s="3"/>
      <c r="E3229" s="3"/>
      <c r="F3229" s="3"/>
      <c r="G3229" s="65"/>
      <c r="H3229" s="3"/>
    </row>
    <row r="3230" spans="1:8" x14ac:dyDescent="0.25">
      <c r="A3230" s="3"/>
      <c r="B3230" s="3"/>
      <c r="C3230" s="3"/>
      <c r="D3230" s="3"/>
      <c r="E3230" s="3"/>
      <c r="F3230" s="3"/>
      <c r="G3230" s="65"/>
      <c r="H3230" s="3"/>
    </row>
    <row r="3231" spans="1:8" x14ac:dyDescent="0.25">
      <c r="A3231" s="3"/>
      <c r="B3231" s="3"/>
      <c r="C3231" s="3"/>
      <c r="D3231" s="3"/>
      <c r="E3231" s="3"/>
      <c r="F3231" s="3"/>
      <c r="G3231" s="65"/>
      <c r="H3231" s="3"/>
    </row>
    <row r="3232" spans="1:8" x14ac:dyDescent="0.25">
      <c r="A3232" s="3"/>
      <c r="B3232" s="3"/>
      <c r="C3232" s="3"/>
      <c r="D3232" s="3"/>
      <c r="E3232" s="3"/>
      <c r="F3232" s="3"/>
      <c r="G3232" s="65"/>
      <c r="H3232" s="3"/>
    </row>
    <row r="3233" spans="1:8" x14ac:dyDescent="0.25">
      <c r="A3233" s="3"/>
      <c r="B3233" s="3"/>
      <c r="C3233" s="3"/>
      <c r="D3233" s="3"/>
      <c r="E3233" s="3"/>
      <c r="F3233" s="3"/>
      <c r="G3233" s="65"/>
      <c r="H3233" s="3"/>
    </row>
    <row r="3234" spans="1:8" x14ac:dyDescent="0.25">
      <c r="A3234" s="3"/>
      <c r="B3234" s="3"/>
      <c r="C3234" s="3"/>
      <c r="D3234" s="3"/>
      <c r="E3234" s="3"/>
      <c r="F3234" s="3"/>
      <c r="G3234" s="65"/>
      <c r="H3234" s="3"/>
    </row>
    <row r="3235" spans="1:8" x14ac:dyDescent="0.25">
      <c r="A3235" s="3"/>
      <c r="B3235" s="3"/>
      <c r="C3235" s="3"/>
      <c r="D3235" s="3"/>
      <c r="E3235" s="3"/>
      <c r="F3235" s="3"/>
      <c r="G3235" s="65"/>
      <c r="H3235" s="3"/>
    </row>
    <row r="3236" spans="1:8" x14ac:dyDescent="0.25">
      <c r="A3236" s="3"/>
      <c r="B3236" s="3"/>
      <c r="C3236" s="3"/>
      <c r="D3236" s="3"/>
      <c r="E3236" s="3"/>
      <c r="F3236" s="3"/>
      <c r="G3236" s="65"/>
      <c r="H3236" s="3"/>
    </row>
    <row r="3237" spans="1:8" x14ac:dyDescent="0.25">
      <c r="A3237" s="3"/>
      <c r="B3237" s="3"/>
      <c r="C3237" s="3"/>
      <c r="D3237" s="3"/>
      <c r="E3237" s="3"/>
      <c r="F3237" s="3"/>
      <c r="G3237" s="65"/>
      <c r="H3237" s="3"/>
    </row>
    <row r="3238" spans="1:8" x14ac:dyDescent="0.25">
      <c r="A3238" s="3"/>
      <c r="B3238" s="3"/>
      <c r="C3238" s="3"/>
      <c r="D3238" s="3"/>
      <c r="E3238" s="3"/>
      <c r="F3238" s="3"/>
      <c r="G3238" s="65"/>
      <c r="H3238" s="3"/>
    </row>
    <row r="3239" spans="1:8" x14ac:dyDescent="0.25">
      <c r="A3239" s="3"/>
      <c r="B3239" s="3"/>
      <c r="C3239" s="3"/>
      <c r="D3239" s="3"/>
      <c r="E3239" s="3"/>
      <c r="F3239" s="3"/>
      <c r="G3239" s="65"/>
      <c r="H3239" s="3"/>
    </row>
    <row r="3240" spans="1:8" x14ac:dyDescent="0.25">
      <c r="A3240" s="3"/>
      <c r="B3240" s="3"/>
      <c r="C3240" s="3"/>
      <c r="D3240" s="3"/>
      <c r="E3240" s="3"/>
      <c r="F3240" s="3"/>
      <c r="G3240" s="65"/>
      <c r="H3240" s="3"/>
    </row>
    <row r="3241" spans="1:8" x14ac:dyDescent="0.25">
      <c r="A3241" s="3"/>
      <c r="B3241" s="3"/>
      <c r="C3241" s="3"/>
      <c r="D3241" s="3"/>
      <c r="E3241" s="3"/>
      <c r="F3241" s="3"/>
      <c r="G3241" s="65"/>
      <c r="H3241" s="3"/>
    </row>
    <row r="3242" spans="1:8" x14ac:dyDescent="0.25">
      <c r="A3242" s="3"/>
      <c r="B3242" s="3"/>
      <c r="C3242" s="3"/>
      <c r="D3242" s="3"/>
      <c r="E3242" s="3"/>
      <c r="F3242" s="3"/>
      <c r="G3242" s="65"/>
      <c r="H3242" s="3"/>
    </row>
    <row r="3243" spans="1:8" x14ac:dyDescent="0.25">
      <c r="A3243" s="3"/>
      <c r="B3243" s="3"/>
      <c r="C3243" s="3"/>
      <c r="D3243" s="3"/>
      <c r="E3243" s="3"/>
      <c r="F3243" s="3"/>
      <c r="G3243" s="65"/>
      <c r="H3243" s="3"/>
    </row>
    <row r="3244" spans="1:8" x14ac:dyDescent="0.25">
      <c r="A3244" s="3"/>
      <c r="B3244" s="3"/>
      <c r="C3244" s="3"/>
      <c r="D3244" s="3"/>
      <c r="E3244" s="3"/>
      <c r="F3244" s="3"/>
      <c r="G3244" s="65"/>
      <c r="H3244" s="3"/>
    </row>
    <row r="3245" spans="1:8" x14ac:dyDescent="0.25">
      <c r="A3245" s="3"/>
      <c r="B3245" s="3"/>
      <c r="C3245" s="3"/>
      <c r="D3245" s="3"/>
      <c r="E3245" s="3"/>
      <c r="F3245" s="3"/>
      <c r="G3245" s="65"/>
      <c r="H3245" s="3"/>
    </row>
    <row r="3246" spans="1:8" x14ac:dyDescent="0.25">
      <c r="A3246" s="3"/>
      <c r="B3246" s="3"/>
      <c r="C3246" s="3"/>
      <c r="D3246" s="3"/>
      <c r="E3246" s="3"/>
      <c r="F3246" s="3"/>
      <c r="G3246" s="65"/>
      <c r="H3246" s="3"/>
    </row>
    <row r="3247" spans="1:8" x14ac:dyDescent="0.25">
      <c r="A3247" s="3"/>
      <c r="B3247" s="3"/>
      <c r="C3247" s="3"/>
      <c r="D3247" s="3"/>
      <c r="E3247" s="3"/>
      <c r="F3247" s="3"/>
      <c r="G3247" s="65"/>
      <c r="H3247" s="3"/>
    </row>
    <row r="3248" spans="1:8" x14ac:dyDescent="0.25">
      <c r="A3248" s="3"/>
      <c r="B3248" s="3"/>
      <c r="C3248" s="3"/>
      <c r="D3248" s="3"/>
      <c r="E3248" s="3"/>
      <c r="F3248" s="3"/>
      <c r="G3248" s="65"/>
      <c r="H3248" s="3"/>
    </row>
    <row r="3249" spans="1:8" x14ac:dyDescent="0.25">
      <c r="A3249" s="3"/>
      <c r="B3249" s="3"/>
      <c r="C3249" s="3"/>
      <c r="D3249" s="3"/>
      <c r="E3249" s="3"/>
      <c r="F3249" s="3"/>
      <c r="G3249" s="65"/>
      <c r="H3249" s="3"/>
    </row>
    <row r="3250" spans="1:8" x14ac:dyDescent="0.25">
      <c r="A3250" s="3"/>
      <c r="B3250" s="3"/>
      <c r="C3250" s="3"/>
      <c r="D3250" s="3"/>
      <c r="E3250" s="3"/>
      <c r="F3250" s="3"/>
      <c r="G3250" s="65"/>
      <c r="H3250" s="3"/>
    </row>
    <row r="3251" spans="1:8" x14ac:dyDescent="0.25">
      <c r="A3251" s="3"/>
      <c r="B3251" s="3"/>
      <c r="C3251" s="3"/>
      <c r="D3251" s="3"/>
      <c r="E3251" s="3"/>
      <c r="F3251" s="3"/>
      <c r="G3251" s="65"/>
      <c r="H3251" s="3"/>
    </row>
    <row r="3252" spans="1:8" x14ac:dyDescent="0.25">
      <c r="A3252" s="3"/>
      <c r="B3252" s="3"/>
      <c r="C3252" s="3"/>
      <c r="D3252" s="3"/>
      <c r="E3252" s="3"/>
      <c r="F3252" s="3"/>
      <c r="G3252" s="65"/>
      <c r="H3252" s="3"/>
    </row>
    <row r="3253" spans="1:8" x14ac:dyDescent="0.25">
      <c r="A3253" s="3"/>
      <c r="B3253" s="3"/>
      <c r="C3253" s="3"/>
      <c r="D3253" s="3"/>
      <c r="E3253" s="3"/>
      <c r="F3253" s="3"/>
      <c r="G3253" s="65"/>
      <c r="H3253" s="3"/>
    </row>
    <row r="3254" spans="1:8" x14ac:dyDescent="0.25">
      <c r="A3254" s="3"/>
      <c r="B3254" s="3"/>
      <c r="C3254" s="3"/>
      <c r="D3254" s="3"/>
      <c r="E3254" s="3"/>
      <c r="F3254" s="3"/>
      <c r="G3254" s="65"/>
      <c r="H3254" s="3"/>
    </row>
    <row r="3255" spans="1:8" x14ac:dyDescent="0.25">
      <c r="A3255" s="3"/>
      <c r="B3255" s="3"/>
      <c r="C3255" s="3"/>
      <c r="D3255" s="3"/>
      <c r="E3255" s="3"/>
      <c r="F3255" s="3"/>
      <c r="G3255" s="65"/>
      <c r="H3255" s="3"/>
    </row>
    <row r="3256" spans="1:8" x14ac:dyDescent="0.25">
      <c r="A3256" s="3"/>
      <c r="B3256" s="3"/>
      <c r="C3256" s="3"/>
      <c r="D3256" s="3"/>
      <c r="E3256" s="3"/>
      <c r="F3256" s="3"/>
      <c r="G3256" s="65"/>
      <c r="H3256" s="3"/>
    </row>
    <row r="3257" spans="1:8" x14ac:dyDescent="0.25">
      <c r="A3257" s="3"/>
      <c r="B3257" s="3"/>
      <c r="C3257" s="3"/>
      <c r="D3257" s="3"/>
      <c r="E3257" s="3"/>
      <c r="F3257" s="3"/>
      <c r="G3257" s="65"/>
      <c r="H3257" s="3"/>
    </row>
    <row r="3258" spans="1:8" x14ac:dyDescent="0.25">
      <c r="A3258" s="3"/>
      <c r="B3258" s="3"/>
      <c r="C3258" s="3"/>
      <c r="D3258" s="3"/>
      <c r="E3258" s="3"/>
      <c r="F3258" s="3"/>
      <c r="G3258" s="65"/>
      <c r="H3258" s="3"/>
    </row>
    <row r="3259" spans="1:8" x14ac:dyDescent="0.25">
      <c r="A3259" s="3"/>
      <c r="B3259" s="3"/>
      <c r="C3259" s="3"/>
      <c r="D3259" s="3"/>
      <c r="E3259" s="3"/>
      <c r="F3259" s="3"/>
      <c r="G3259" s="65"/>
      <c r="H3259" s="3"/>
    </row>
    <row r="3260" spans="1:8" x14ac:dyDescent="0.25">
      <c r="A3260" s="3"/>
      <c r="B3260" s="3"/>
      <c r="C3260" s="3"/>
      <c r="D3260" s="3"/>
      <c r="E3260" s="3"/>
      <c r="F3260" s="3"/>
      <c r="G3260" s="65"/>
      <c r="H3260" s="3"/>
    </row>
    <row r="3261" spans="1:8" x14ac:dyDescent="0.25">
      <c r="A3261" s="3"/>
      <c r="B3261" s="3"/>
      <c r="C3261" s="3"/>
      <c r="D3261" s="3"/>
      <c r="E3261" s="3"/>
      <c r="F3261" s="3"/>
      <c r="G3261" s="65"/>
      <c r="H3261" s="3"/>
    </row>
    <row r="3262" spans="1:8" x14ac:dyDescent="0.25">
      <c r="A3262" s="3"/>
      <c r="B3262" s="3"/>
      <c r="C3262" s="3"/>
      <c r="D3262" s="3"/>
      <c r="E3262" s="3"/>
      <c r="F3262" s="3"/>
      <c r="G3262" s="65"/>
      <c r="H3262" s="3"/>
    </row>
    <row r="3263" spans="1:8" x14ac:dyDescent="0.25">
      <c r="A3263" s="3"/>
      <c r="B3263" s="3"/>
      <c r="C3263" s="3"/>
      <c r="D3263" s="3"/>
      <c r="E3263" s="3"/>
      <c r="F3263" s="3"/>
      <c r="G3263" s="65"/>
      <c r="H3263" s="3"/>
    </row>
    <row r="3264" spans="1:8" x14ac:dyDescent="0.25">
      <c r="A3264" s="3"/>
      <c r="B3264" s="3"/>
      <c r="C3264" s="3"/>
      <c r="D3264" s="3"/>
      <c r="E3264" s="3"/>
      <c r="F3264" s="3"/>
      <c r="G3264" s="65"/>
      <c r="H3264" s="3"/>
    </row>
    <row r="3265" spans="1:8" x14ac:dyDescent="0.25">
      <c r="A3265" s="3"/>
      <c r="B3265" s="3"/>
      <c r="C3265" s="3"/>
      <c r="D3265" s="3"/>
      <c r="E3265" s="3"/>
      <c r="F3265" s="3"/>
      <c r="G3265" s="65"/>
      <c r="H3265" s="3"/>
    </row>
    <row r="3266" spans="1:8" x14ac:dyDescent="0.25">
      <c r="A3266" s="3"/>
      <c r="B3266" s="3"/>
      <c r="C3266" s="3"/>
      <c r="D3266" s="3"/>
      <c r="E3266" s="3"/>
      <c r="F3266" s="3"/>
      <c r="G3266" s="65"/>
      <c r="H3266" s="3"/>
    </row>
    <row r="3267" spans="1:8" x14ac:dyDescent="0.25">
      <c r="A3267" s="3"/>
      <c r="B3267" s="3"/>
      <c r="C3267" s="3"/>
      <c r="D3267" s="3"/>
      <c r="E3267" s="3"/>
      <c r="F3267" s="3"/>
      <c r="G3267" s="65"/>
      <c r="H3267" s="3"/>
    </row>
    <row r="3268" spans="1:8" x14ac:dyDescent="0.25">
      <c r="A3268" s="3"/>
      <c r="B3268" s="3"/>
      <c r="C3268" s="3"/>
      <c r="D3268" s="3"/>
      <c r="E3268" s="3"/>
      <c r="F3268" s="3"/>
      <c r="G3268" s="65"/>
      <c r="H3268" s="3"/>
    </row>
    <row r="3269" spans="1:8" x14ac:dyDescent="0.25">
      <c r="A3269" s="3"/>
      <c r="B3269" s="3"/>
      <c r="C3269" s="3"/>
      <c r="D3269" s="3"/>
      <c r="E3269" s="3"/>
      <c r="F3269" s="3"/>
      <c r="G3269" s="65"/>
      <c r="H3269" s="3"/>
    </row>
    <row r="3270" spans="1:8" x14ac:dyDescent="0.25">
      <c r="A3270" s="3"/>
      <c r="B3270" s="3"/>
      <c r="C3270" s="3"/>
      <c r="D3270" s="3"/>
      <c r="E3270" s="3"/>
      <c r="F3270" s="3"/>
      <c r="G3270" s="65"/>
      <c r="H3270" s="3"/>
    </row>
    <row r="3271" spans="1:8" x14ac:dyDescent="0.25">
      <c r="A3271" s="3"/>
      <c r="B3271" s="3"/>
      <c r="C3271" s="3"/>
      <c r="D3271" s="3"/>
      <c r="E3271" s="3"/>
      <c r="F3271" s="3"/>
      <c r="G3271" s="65"/>
      <c r="H3271" s="3"/>
    </row>
    <row r="3272" spans="1:8" x14ac:dyDescent="0.25">
      <c r="A3272" s="3"/>
      <c r="B3272" s="3"/>
      <c r="C3272" s="3"/>
      <c r="D3272" s="3"/>
      <c r="E3272" s="3"/>
      <c r="F3272" s="3"/>
      <c r="G3272" s="65"/>
      <c r="H3272" s="3"/>
    </row>
    <row r="3273" spans="1:8" x14ac:dyDescent="0.25">
      <c r="A3273" s="3"/>
      <c r="B3273" s="3"/>
      <c r="C3273" s="3"/>
      <c r="D3273" s="3"/>
      <c r="E3273" s="3"/>
      <c r="F3273" s="3"/>
      <c r="G3273" s="65"/>
      <c r="H3273" s="3"/>
    </row>
    <row r="3274" spans="1:8" x14ac:dyDescent="0.25">
      <c r="A3274" s="3"/>
      <c r="B3274" s="3"/>
      <c r="C3274" s="3"/>
      <c r="D3274" s="3"/>
      <c r="E3274" s="3"/>
      <c r="F3274" s="3"/>
      <c r="G3274" s="65"/>
      <c r="H3274" s="3"/>
    </row>
    <row r="3275" spans="1:8" x14ac:dyDescent="0.25">
      <c r="A3275" s="3"/>
      <c r="B3275" s="3"/>
      <c r="C3275" s="3"/>
      <c r="D3275" s="3"/>
      <c r="E3275" s="3"/>
      <c r="F3275" s="3"/>
      <c r="G3275" s="65"/>
      <c r="H3275" s="3"/>
    </row>
    <row r="3276" spans="1:8" x14ac:dyDescent="0.25">
      <c r="A3276" s="3"/>
      <c r="B3276" s="3"/>
      <c r="C3276" s="3"/>
      <c r="D3276" s="3"/>
      <c r="E3276" s="3"/>
      <c r="F3276" s="3"/>
      <c r="G3276" s="65"/>
      <c r="H3276" s="3"/>
    </row>
    <row r="3277" spans="1:8" x14ac:dyDescent="0.25">
      <c r="A3277" s="3"/>
      <c r="B3277" s="3"/>
      <c r="C3277" s="3"/>
      <c r="D3277" s="3"/>
      <c r="E3277" s="3"/>
      <c r="F3277" s="3"/>
      <c r="G3277" s="65"/>
      <c r="H3277" s="3"/>
    </row>
    <row r="3278" spans="1:8" x14ac:dyDescent="0.25">
      <c r="A3278" s="3"/>
      <c r="B3278" s="3"/>
      <c r="C3278" s="3"/>
      <c r="D3278" s="3"/>
      <c r="E3278" s="3"/>
      <c r="F3278" s="3"/>
      <c r="G3278" s="65"/>
      <c r="H3278" s="3"/>
    </row>
    <row r="3279" spans="1:8" x14ac:dyDescent="0.25">
      <c r="A3279" s="3"/>
      <c r="B3279" s="3"/>
      <c r="C3279" s="3"/>
      <c r="D3279" s="3"/>
      <c r="E3279" s="3"/>
      <c r="F3279" s="3"/>
      <c r="G3279" s="65"/>
      <c r="H3279" s="3"/>
    </row>
    <row r="3280" spans="1:8" x14ac:dyDescent="0.25">
      <c r="A3280" s="3"/>
      <c r="B3280" s="3"/>
      <c r="C3280" s="3"/>
      <c r="D3280" s="3"/>
      <c r="E3280" s="3"/>
      <c r="F3280" s="3"/>
      <c r="G3280" s="65"/>
      <c r="H3280" s="3"/>
    </row>
    <row r="3281" spans="1:8" x14ac:dyDescent="0.25">
      <c r="A3281" s="3"/>
      <c r="B3281" s="3"/>
      <c r="C3281" s="3"/>
      <c r="D3281" s="3"/>
      <c r="E3281" s="3"/>
      <c r="F3281" s="3"/>
      <c r="G3281" s="65"/>
      <c r="H3281" s="3"/>
    </row>
    <row r="3282" spans="1:8" x14ac:dyDescent="0.25">
      <c r="A3282" s="3"/>
      <c r="B3282" s="3"/>
      <c r="C3282" s="3"/>
      <c r="D3282" s="3"/>
      <c r="E3282" s="3"/>
      <c r="F3282" s="3"/>
      <c r="G3282" s="65"/>
      <c r="H3282" s="3"/>
    </row>
    <row r="3283" spans="1:8" x14ac:dyDescent="0.25">
      <c r="A3283" s="3"/>
      <c r="B3283" s="3"/>
      <c r="C3283" s="3"/>
      <c r="D3283" s="3"/>
      <c r="E3283" s="3"/>
      <c r="F3283" s="3"/>
      <c r="G3283" s="65"/>
      <c r="H3283" s="3"/>
    </row>
    <row r="3284" spans="1:8" x14ac:dyDescent="0.25">
      <c r="A3284" s="3"/>
      <c r="B3284" s="3"/>
      <c r="C3284" s="3"/>
      <c r="D3284" s="3"/>
      <c r="E3284" s="3"/>
      <c r="F3284" s="3"/>
      <c r="G3284" s="65"/>
      <c r="H3284" s="3"/>
    </row>
    <row r="3285" spans="1:8" x14ac:dyDescent="0.25">
      <c r="A3285" s="3"/>
      <c r="B3285" s="3"/>
      <c r="C3285" s="3"/>
      <c r="D3285" s="3"/>
      <c r="E3285" s="3"/>
      <c r="F3285" s="3"/>
      <c r="G3285" s="65"/>
      <c r="H3285" s="3"/>
    </row>
    <row r="3286" spans="1:8" x14ac:dyDescent="0.25">
      <c r="A3286" s="3"/>
      <c r="B3286" s="3"/>
      <c r="C3286" s="3"/>
      <c r="D3286" s="3"/>
      <c r="E3286" s="3"/>
      <c r="F3286" s="3"/>
      <c r="G3286" s="65"/>
      <c r="H3286" s="3"/>
    </row>
    <row r="3287" spans="1:8" x14ac:dyDescent="0.25">
      <c r="A3287" s="3"/>
      <c r="B3287" s="3"/>
      <c r="C3287" s="3"/>
      <c r="D3287" s="3"/>
      <c r="E3287" s="3"/>
      <c r="F3287" s="3"/>
      <c r="G3287" s="65"/>
      <c r="H3287" s="3"/>
    </row>
    <row r="3288" spans="1:8" x14ac:dyDescent="0.25">
      <c r="A3288" s="3"/>
      <c r="B3288" s="3"/>
      <c r="C3288" s="3"/>
      <c r="D3288" s="3"/>
      <c r="E3288" s="3"/>
      <c r="F3288" s="3"/>
      <c r="G3288" s="65"/>
      <c r="H3288" s="3"/>
    </row>
    <row r="3289" spans="1:8" x14ac:dyDescent="0.25">
      <c r="A3289" s="3"/>
      <c r="B3289" s="3"/>
      <c r="C3289" s="3"/>
      <c r="D3289" s="3"/>
      <c r="E3289" s="3"/>
      <c r="F3289" s="3"/>
      <c r="G3289" s="65"/>
      <c r="H3289" s="3"/>
    </row>
    <row r="3290" spans="1:8" x14ac:dyDescent="0.25">
      <c r="A3290" s="3"/>
      <c r="B3290" s="3"/>
      <c r="C3290" s="3"/>
      <c r="D3290" s="3"/>
      <c r="E3290" s="3"/>
      <c r="F3290" s="3"/>
      <c r="G3290" s="65"/>
      <c r="H3290" s="3"/>
    </row>
    <row r="3291" spans="1:8" x14ac:dyDescent="0.25">
      <c r="A3291" s="3"/>
      <c r="B3291" s="3"/>
      <c r="C3291" s="3"/>
      <c r="D3291" s="3"/>
      <c r="E3291" s="3"/>
      <c r="F3291" s="3"/>
      <c r="G3291" s="65"/>
      <c r="H3291" s="3"/>
    </row>
    <row r="3292" spans="1:8" x14ac:dyDescent="0.25">
      <c r="A3292" s="3"/>
      <c r="B3292" s="3"/>
      <c r="C3292" s="3"/>
      <c r="D3292" s="3"/>
      <c r="E3292" s="3"/>
      <c r="F3292" s="3"/>
      <c r="G3292" s="65"/>
      <c r="H3292" s="3"/>
    </row>
    <row r="3293" spans="1:8" x14ac:dyDescent="0.25">
      <c r="A3293" s="3"/>
      <c r="B3293" s="3"/>
      <c r="C3293" s="3"/>
      <c r="D3293" s="3"/>
      <c r="E3293" s="3"/>
      <c r="F3293" s="3"/>
      <c r="G3293" s="65"/>
      <c r="H3293" s="3"/>
    </row>
    <row r="3294" spans="1:8" x14ac:dyDescent="0.25">
      <c r="A3294" s="3"/>
      <c r="B3294" s="3"/>
      <c r="C3294" s="3"/>
      <c r="D3294" s="3"/>
      <c r="E3294" s="3"/>
      <c r="F3294" s="3"/>
      <c r="G3294" s="65"/>
      <c r="H3294" s="3"/>
    </row>
    <row r="3295" spans="1:8" x14ac:dyDescent="0.25">
      <c r="A3295" s="3"/>
      <c r="B3295" s="3"/>
      <c r="C3295" s="3"/>
      <c r="D3295" s="3"/>
      <c r="E3295" s="3"/>
      <c r="F3295" s="3"/>
      <c r="G3295" s="65"/>
      <c r="H3295" s="3"/>
    </row>
    <row r="3296" spans="1:8" x14ac:dyDescent="0.25">
      <c r="A3296" s="3"/>
      <c r="B3296" s="3"/>
      <c r="C3296" s="3"/>
      <c r="D3296" s="3"/>
      <c r="E3296" s="3"/>
      <c r="F3296" s="3"/>
      <c r="G3296" s="65"/>
      <c r="H3296" s="3"/>
    </row>
    <row r="3297" spans="1:8" x14ac:dyDescent="0.25">
      <c r="A3297" s="3"/>
      <c r="B3297" s="3"/>
      <c r="C3297" s="3"/>
      <c r="D3297" s="3"/>
      <c r="E3297" s="3"/>
      <c r="F3297" s="3"/>
      <c r="G3297" s="65"/>
      <c r="H3297" s="3"/>
    </row>
    <row r="3298" spans="1:8" x14ac:dyDescent="0.25">
      <c r="A3298" s="3"/>
      <c r="B3298" s="3"/>
      <c r="C3298" s="3"/>
      <c r="D3298" s="3"/>
      <c r="E3298" s="3"/>
      <c r="F3298" s="3"/>
      <c r="G3298" s="65"/>
      <c r="H3298" s="3"/>
    </row>
    <row r="3299" spans="1:8" x14ac:dyDescent="0.25">
      <c r="A3299" s="3"/>
      <c r="B3299" s="3"/>
      <c r="C3299" s="3"/>
      <c r="D3299" s="3"/>
      <c r="E3299" s="3"/>
      <c r="F3299" s="3"/>
      <c r="G3299" s="65"/>
      <c r="H3299" s="3"/>
    </row>
    <row r="3300" spans="1:8" x14ac:dyDescent="0.25">
      <c r="A3300" s="3"/>
      <c r="B3300" s="3"/>
      <c r="C3300" s="3"/>
      <c r="D3300" s="3"/>
      <c r="E3300" s="3"/>
      <c r="F3300" s="3"/>
      <c r="G3300" s="65"/>
      <c r="H3300" s="3"/>
    </row>
    <row r="3301" spans="1:8" x14ac:dyDescent="0.25">
      <c r="A3301" s="3"/>
      <c r="B3301" s="3"/>
      <c r="C3301" s="3"/>
      <c r="D3301" s="3"/>
      <c r="E3301" s="3"/>
      <c r="F3301" s="3"/>
      <c r="G3301" s="65"/>
      <c r="H3301" s="3"/>
    </row>
    <row r="3302" spans="1:8" x14ac:dyDescent="0.25">
      <c r="A3302" s="3"/>
      <c r="B3302" s="3"/>
      <c r="C3302" s="3"/>
      <c r="D3302" s="3"/>
      <c r="E3302" s="3"/>
      <c r="F3302" s="3"/>
      <c r="G3302" s="65"/>
      <c r="H3302" s="3"/>
    </row>
    <row r="3303" spans="1:8" x14ac:dyDescent="0.25">
      <c r="A3303" s="3"/>
      <c r="B3303" s="3"/>
      <c r="C3303" s="3"/>
      <c r="D3303" s="3"/>
      <c r="E3303" s="3"/>
      <c r="F3303" s="3"/>
      <c r="G3303" s="65"/>
      <c r="H3303" s="3"/>
    </row>
    <row r="3304" spans="1:8" x14ac:dyDescent="0.25">
      <c r="A3304" s="3"/>
      <c r="B3304" s="3"/>
      <c r="C3304" s="3"/>
      <c r="D3304" s="3"/>
      <c r="E3304" s="3"/>
      <c r="F3304" s="3"/>
      <c r="G3304" s="65"/>
      <c r="H3304" s="3"/>
    </row>
    <row r="3305" spans="1:8" x14ac:dyDescent="0.25">
      <c r="A3305" s="3"/>
      <c r="B3305" s="3"/>
      <c r="C3305" s="3"/>
      <c r="D3305" s="3"/>
      <c r="E3305" s="3"/>
      <c r="F3305" s="3"/>
      <c r="G3305" s="65"/>
      <c r="H3305" s="3"/>
    </row>
    <row r="3306" spans="1:8" x14ac:dyDescent="0.25">
      <c r="A3306" s="3"/>
      <c r="B3306" s="3"/>
      <c r="C3306" s="3"/>
      <c r="D3306" s="3"/>
      <c r="E3306" s="3"/>
      <c r="F3306" s="3"/>
      <c r="G3306" s="65"/>
      <c r="H3306" s="3"/>
    </row>
    <row r="3307" spans="1:8" x14ac:dyDescent="0.25">
      <c r="A3307" s="3"/>
      <c r="B3307" s="3"/>
      <c r="C3307" s="3"/>
      <c r="D3307" s="3"/>
      <c r="E3307" s="3"/>
      <c r="F3307" s="3"/>
      <c r="G3307" s="65"/>
      <c r="H3307" s="3"/>
    </row>
    <row r="3308" spans="1:8" x14ac:dyDescent="0.25">
      <c r="A3308" s="3"/>
      <c r="B3308" s="3"/>
      <c r="C3308" s="3"/>
      <c r="D3308" s="3"/>
      <c r="E3308" s="3"/>
      <c r="F3308" s="3"/>
      <c r="G3308" s="65"/>
      <c r="H3308" s="3"/>
    </row>
    <row r="3309" spans="1:8" x14ac:dyDescent="0.25">
      <c r="A3309" s="3"/>
      <c r="B3309" s="3"/>
      <c r="C3309" s="3"/>
      <c r="D3309" s="3"/>
      <c r="E3309" s="3"/>
      <c r="F3309" s="3"/>
      <c r="G3309" s="65"/>
      <c r="H3309" s="3"/>
    </row>
    <row r="3310" spans="1:8" x14ac:dyDescent="0.25">
      <c r="A3310" s="3"/>
      <c r="B3310" s="3"/>
      <c r="C3310" s="3"/>
      <c r="D3310" s="3"/>
      <c r="E3310" s="3"/>
      <c r="F3310" s="3"/>
      <c r="G3310" s="65"/>
      <c r="H3310" s="3"/>
    </row>
    <row r="3311" spans="1:8" x14ac:dyDescent="0.25">
      <c r="A3311" s="3"/>
      <c r="B3311" s="3"/>
      <c r="C3311" s="3"/>
      <c r="D3311" s="3"/>
      <c r="E3311" s="3"/>
      <c r="F3311" s="3"/>
      <c r="G3311" s="65"/>
      <c r="H3311" s="3"/>
    </row>
    <row r="3312" spans="1:8" x14ac:dyDescent="0.25">
      <c r="A3312" s="3"/>
      <c r="B3312" s="3"/>
      <c r="C3312" s="3"/>
      <c r="D3312" s="3"/>
      <c r="E3312" s="3"/>
      <c r="F3312" s="3"/>
      <c r="G3312" s="65"/>
      <c r="H3312" s="3"/>
    </row>
    <row r="3313" spans="1:8" x14ac:dyDescent="0.25">
      <c r="A3313" s="3"/>
      <c r="B3313" s="3"/>
      <c r="C3313" s="3"/>
      <c r="D3313" s="3"/>
      <c r="E3313" s="3"/>
      <c r="F3313" s="3"/>
      <c r="G3313" s="65"/>
      <c r="H3313" s="3"/>
    </row>
    <row r="3314" spans="1:8" x14ac:dyDescent="0.25">
      <c r="A3314" s="3"/>
      <c r="B3314" s="3"/>
      <c r="C3314" s="3"/>
      <c r="D3314" s="3"/>
      <c r="E3314" s="3"/>
      <c r="F3314" s="3"/>
      <c r="G3314" s="65"/>
      <c r="H3314" s="3"/>
    </row>
    <row r="3315" spans="1:8" x14ac:dyDescent="0.25">
      <c r="A3315" s="3"/>
      <c r="B3315" s="3"/>
      <c r="C3315" s="3"/>
      <c r="D3315" s="3"/>
      <c r="E3315" s="3"/>
      <c r="F3315" s="3"/>
      <c r="G3315" s="65"/>
      <c r="H3315" s="3"/>
    </row>
    <row r="3316" spans="1:8" x14ac:dyDescent="0.25">
      <c r="A3316" s="3"/>
      <c r="B3316" s="3"/>
      <c r="C3316" s="3"/>
      <c r="D3316" s="3"/>
      <c r="E3316" s="3"/>
      <c r="F3316" s="3"/>
      <c r="G3316" s="65"/>
      <c r="H3316" s="3"/>
    </row>
    <row r="3317" spans="1:8" x14ac:dyDescent="0.25">
      <c r="A3317" s="3"/>
      <c r="B3317" s="3"/>
      <c r="C3317" s="3"/>
      <c r="D3317" s="3"/>
      <c r="E3317" s="3"/>
      <c r="F3317" s="3"/>
      <c r="G3317" s="65"/>
      <c r="H3317" s="3"/>
    </row>
    <row r="3318" spans="1:8" x14ac:dyDescent="0.25">
      <c r="A3318" s="3"/>
      <c r="B3318" s="3"/>
      <c r="C3318" s="3"/>
      <c r="D3318" s="3"/>
      <c r="E3318" s="3"/>
      <c r="F3318" s="3"/>
      <c r="G3318" s="65"/>
      <c r="H3318" s="3"/>
    </row>
    <row r="3319" spans="1:8" x14ac:dyDescent="0.25">
      <c r="A3319" s="3"/>
      <c r="B3319" s="3"/>
      <c r="C3319" s="3"/>
      <c r="D3319" s="3"/>
      <c r="E3319" s="3"/>
      <c r="F3319" s="3"/>
      <c r="G3319" s="65"/>
      <c r="H3319" s="3"/>
    </row>
    <row r="3320" spans="1:8" x14ac:dyDescent="0.25">
      <c r="A3320" s="3"/>
      <c r="B3320" s="3"/>
      <c r="C3320" s="3"/>
      <c r="D3320" s="3"/>
      <c r="E3320" s="3"/>
      <c r="F3320" s="3"/>
      <c r="G3320" s="65"/>
      <c r="H3320" s="3"/>
    </row>
    <row r="3321" spans="1:8" x14ac:dyDescent="0.25">
      <c r="A3321" s="3"/>
      <c r="B3321" s="3"/>
      <c r="C3321" s="3"/>
      <c r="D3321" s="3"/>
      <c r="E3321" s="3"/>
      <c r="F3321" s="3"/>
      <c r="G3321" s="65"/>
      <c r="H3321" s="3"/>
    </row>
    <row r="3322" spans="1:8" x14ac:dyDescent="0.25">
      <c r="A3322" s="3"/>
      <c r="B3322" s="3"/>
      <c r="C3322" s="3"/>
      <c r="D3322" s="3"/>
      <c r="E3322" s="3"/>
      <c r="F3322" s="3"/>
      <c r="G3322" s="65"/>
      <c r="H3322" s="3"/>
    </row>
    <row r="3323" spans="1:8" x14ac:dyDescent="0.25">
      <c r="A3323" s="3"/>
      <c r="B3323" s="3"/>
      <c r="C3323" s="3"/>
      <c r="D3323" s="3"/>
      <c r="E3323" s="3"/>
      <c r="F3323" s="3"/>
      <c r="G3323" s="65"/>
      <c r="H3323" s="3"/>
    </row>
    <row r="3324" spans="1:8" x14ac:dyDescent="0.25">
      <c r="A3324" s="3"/>
      <c r="B3324" s="3"/>
      <c r="C3324" s="3"/>
      <c r="D3324" s="3"/>
      <c r="E3324" s="3"/>
      <c r="F3324" s="3"/>
      <c r="G3324" s="65"/>
      <c r="H3324" s="3"/>
    </row>
    <row r="3325" spans="1:8" x14ac:dyDescent="0.25">
      <c r="A3325" s="3"/>
      <c r="B3325" s="3"/>
      <c r="C3325" s="3"/>
      <c r="D3325" s="3"/>
      <c r="E3325" s="3"/>
      <c r="F3325" s="3"/>
      <c r="G3325" s="65"/>
      <c r="H3325" s="3"/>
    </row>
    <row r="3326" spans="1:8" x14ac:dyDescent="0.25">
      <c r="A3326" s="3"/>
      <c r="B3326" s="3"/>
      <c r="C3326" s="3"/>
      <c r="D3326" s="3"/>
      <c r="E3326" s="3"/>
      <c r="F3326" s="3"/>
      <c r="G3326" s="65"/>
      <c r="H3326" s="3"/>
    </row>
    <row r="3327" spans="1:8" x14ac:dyDescent="0.25">
      <c r="A3327" s="3"/>
      <c r="B3327" s="3"/>
      <c r="C3327" s="3"/>
      <c r="D3327" s="3"/>
      <c r="E3327" s="3"/>
      <c r="F3327" s="3"/>
      <c r="G3327" s="65"/>
      <c r="H3327" s="3"/>
    </row>
    <row r="3328" spans="1:8" x14ac:dyDescent="0.25">
      <c r="A3328" s="3"/>
      <c r="B3328" s="3"/>
      <c r="C3328" s="3"/>
      <c r="D3328" s="3"/>
      <c r="E3328" s="3"/>
      <c r="F3328" s="3"/>
      <c r="G3328" s="65"/>
      <c r="H3328" s="3"/>
    </row>
    <row r="3329" spans="1:8" x14ac:dyDescent="0.25">
      <c r="A3329" s="3"/>
      <c r="B3329" s="3"/>
      <c r="C3329" s="3"/>
      <c r="D3329" s="3"/>
      <c r="E3329" s="3"/>
      <c r="F3329" s="3"/>
      <c r="G3329" s="65"/>
      <c r="H3329" s="3"/>
    </row>
    <row r="3330" spans="1:8" x14ac:dyDescent="0.25">
      <c r="A3330" s="3"/>
      <c r="B3330" s="3"/>
      <c r="C3330" s="3"/>
      <c r="D3330" s="3"/>
      <c r="E3330" s="3"/>
      <c r="F3330" s="3"/>
      <c r="G3330" s="65"/>
      <c r="H3330" s="3"/>
    </row>
    <row r="3331" spans="1:8" x14ac:dyDescent="0.25">
      <c r="A3331" s="3"/>
      <c r="B3331" s="3"/>
      <c r="C3331" s="3"/>
      <c r="D3331" s="3"/>
      <c r="E3331" s="3"/>
      <c r="F3331" s="3"/>
      <c r="G3331" s="65"/>
      <c r="H3331" s="3"/>
    </row>
    <row r="3332" spans="1:8" x14ac:dyDescent="0.25">
      <c r="A3332" s="3"/>
      <c r="B3332" s="3"/>
      <c r="C3332" s="3"/>
      <c r="D3332" s="3"/>
      <c r="E3332" s="3"/>
      <c r="F3332" s="3"/>
      <c r="G3332" s="65"/>
      <c r="H3332" s="3"/>
    </row>
    <row r="3333" spans="1:8" x14ac:dyDescent="0.25">
      <c r="A3333" s="3"/>
      <c r="B3333" s="3"/>
      <c r="C3333" s="3"/>
      <c r="D3333" s="3"/>
      <c r="E3333" s="3"/>
      <c r="F3333" s="3"/>
      <c r="G3333" s="65"/>
      <c r="H3333" s="3"/>
    </row>
    <row r="3334" spans="1:8" x14ac:dyDescent="0.25">
      <c r="A3334" s="3"/>
      <c r="B3334" s="3"/>
      <c r="C3334" s="3"/>
      <c r="D3334" s="3"/>
      <c r="E3334" s="3"/>
      <c r="F3334" s="3"/>
      <c r="G3334" s="65"/>
      <c r="H3334" s="3"/>
    </row>
    <row r="3335" spans="1:8" x14ac:dyDescent="0.25">
      <c r="A3335" s="3"/>
      <c r="B3335" s="3"/>
      <c r="C3335" s="3"/>
      <c r="D3335" s="3"/>
      <c r="E3335" s="3"/>
      <c r="F3335" s="3"/>
      <c r="G3335" s="65"/>
      <c r="H3335" s="3"/>
    </row>
    <row r="3336" spans="1:8" x14ac:dyDescent="0.25">
      <c r="A3336" s="3"/>
      <c r="B3336" s="3"/>
      <c r="C3336" s="3"/>
      <c r="D3336" s="3"/>
      <c r="E3336" s="3"/>
      <c r="F3336" s="3"/>
      <c r="G3336" s="65"/>
      <c r="H3336" s="3"/>
    </row>
    <row r="3337" spans="1:8" x14ac:dyDescent="0.25">
      <c r="A3337" s="3"/>
      <c r="B3337" s="3"/>
      <c r="C3337" s="3"/>
      <c r="D3337" s="3"/>
      <c r="E3337" s="3"/>
      <c r="F3337" s="3"/>
      <c r="G3337" s="65"/>
      <c r="H3337" s="3"/>
    </row>
    <row r="3338" spans="1:8" x14ac:dyDescent="0.25">
      <c r="A3338" s="3"/>
      <c r="B3338" s="3"/>
      <c r="C3338" s="3"/>
      <c r="D3338" s="3"/>
      <c r="E3338" s="3"/>
      <c r="F3338" s="3"/>
      <c r="G3338" s="65"/>
      <c r="H3338" s="3"/>
    </row>
    <row r="3339" spans="1:8" x14ac:dyDescent="0.25">
      <c r="A3339" s="3"/>
      <c r="B3339" s="3"/>
      <c r="C3339" s="3"/>
      <c r="D3339" s="3"/>
      <c r="E3339" s="3"/>
      <c r="F3339" s="3"/>
      <c r="G3339" s="65"/>
      <c r="H3339" s="3"/>
    </row>
    <row r="3340" spans="1:8" x14ac:dyDescent="0.25">
      <c r="A3340" s="3"/>
      <c r="B3340" s="3"/>
      <c r="C3340" s="3"/>
      <c r="D3340" s="3"/>
      <c r="E3340" s="3"/>
      <c r="F3340" s="3"/>
      <c r="G3340" s="65"/>
      <c r="H3340" s="3"/>
    </row>
    <row r="3341" spans="1:8" x14ac:dyDescent="0.25">
      <c r="A3341" s="3"/>
      <c r="B3341" s="3"/>
      <c r="C3341" s="3"/>
      <c r="D3341" s="3"/>
      <c r="E3341" s="3"/>
      <c r="F3341" s="3"/>
      <c r="G3341" s="65"/>
      <c r="H3341" s="3"/>
    </row>
    <row r="3342" spans="1:8" x14ac:dyDescent="0.25">
      <c r="A3342" s="3"/>
      <c r="B3342" s="3"/>
      <c r="C3342" s="3"/>
      <c r="D3342" s="3"/>
      <c r="E3342" s="3"/>
      <c r="F3342" s="3"/>
      <c r="G3342" s="65"/>
      <c r="H3342" s="3"/>
    </row>
    <row r="3343" spans="1:8" x14ac:dyDescent="0.25">
      <c r="A3343" s="3"/>
      <c r="B3343" s="3"/>
      <c r="C3343" s="3"/>
      <c r="D3343" s="3"/>
      <c r="E3343" s="3"/>
      <c r="F3343" s="3"/>
      <c r="G3343" s="65"/>
      <c r="H3343" s="3"/>
    </row>
    <row r="3344" spans="1:8" x14ac:dyDescent="0.25">
      <c r="A3344" s="3"/>
      <c r="B3344" s="3"/>
      <c r="C3344" s="3"/>
      <c r="D3344" s="3"/>
      <c r="E3344" s="3"/>
      <c r="F3344" s="3"/>
      <c r="G3344" s="65"/>
      <c r="H3344" s="3"/>
    </row>
    <row r="3345" spans="1:8" x14ac:dyDescent="0.25">
      <c r="A3345" s="3"/>
      <c r="B3345" s="3"/>
      <c r="C3345" s="3"/>
      <c r="D3345" s="3"/>
      <c r="E3345" s="3"/>
      <c r="F3345" s="3"/>
      <c r="G3345" s="65"/>
      <c r="H3345" s="3"/>
    </row>
    <row r="3346" spans="1:8" x14ac:dyDescent="0.25">
      <c r="A3346" s="3"/>
      <c r="B3346" s="3"/>
      <c r="C3346" s="3"/>
      <c r="D3346" s="3"/>
      <c r="E3346" s="3"/>
      <c r="F3346" s="3"/>
      <c r="G3346" s="65"/>
      <c r="H3346" s="3"/>
    </row>
    <row r="3347" spans="1:8" x14ac:dyDescent="0.25">
      <c r="A3347" s="3"/>
      <c r="B3347" s="3"/>
      <c r="C3347" s="3"/>
      <c r="D3347" s="3"/>
      <c r="E3347" s="3"/>
      <c r="F3347" s="3"/>
      <c r="G3347" s="65"/>
      <c r="H3347" s="3"/>
    </row>
    <row r="3348" spans="1:8" x14ac:dyDescent="0.25">
      <c r="A3348" s="3"/>
      <c r="B3348" s="3"/>
      <c r="C3348" s="3"/>
      <c r="D3348" s="3"/>
      <c r="E3348" s="3"/>
      <c r="F3348" s="3"/>
      <c r="G3348" s="65"/>
      <c r="H3348" s="3"/>
    </row>
    <row r="3349" spans="1:8" x14ac:dyDescent="0.25">
      <c r="A3349" s="3"/>
      <c r="B3349" s="3"/>
      <c r="C3349" s="3"/>
      <c r="D3349" s="3"/>
      <c r="E3349" s="3"/>
      <c r="F3349" s="3"/>
      <c r="G3349" s="65"/>
      <c r="H3349" s="3"/>
    </row>
    <row r="3350" spans="1:8" x14ac:dyDescent="0.25">
      <c r="A3350" s="3"/>
      <c r="B3350" s="3"/>
      <c r="C3350" s="3"/>
      <c r="D3350" s="3"/>
      <c r="E3350" s="3"/>
      <c r="F3350" s="3"/>
      <c r="G3350" s="65"/>
      <c r="H3350" s="3"/>
    </row>
    <row r="3351" spans="1:8" x14ac:dyDescent="0.25">
      <c r="A3351" s="3"/>
      <c r="B3351" s="3"/>
      <c r="C3351" s="3"/>
      <c r="D3351" s="3"/>
      <c r="E3351" s="3"/>
      <c r="F3351" s="3"/>
      <c r="G3351" s="65"/>
      <c r="H3351" s="3"/>
    </row>
    <row r="3352" spans="1:8" x14ac:dyDescent="0.25">
      <c r="A3352" s="3"/>
      <c r="B3352" s="3"/>
      <c r="C3352" s="3"/>
      <c r="D3352" s="3"/>
      <c r="E3352" s="3"/>
      <c r="F3352" s="3"/>
      <c r="G3352" s="65"/>
      <c r="H3352" s="3"/>
    </row>
    <row r="3353" spans="1:8" x14ac:dyDescent="0.25">
      <c r="A3353" s="3"/>
      <c r="B3353" s="3"/>
      <c r="C3353" s="3"/>
      <c r="D3353" s="3"/>
      <c r="E3353" s="3"/>
      <c r="F3353" s="3"/>
      <c r="G3353" s="65"/>
      <c r="H3353" s="3"/>
    </row>
    <row r="3354" spans="1:8" x14ac:dyDescent="0.25">
      <c r="A3354" s="3"/>
      <c r="B3354" s="3"/>
      <c r="C3354" s="3"/>
      <c r="D3354" s="3"/>
      <c r="E3354" s="3"/>
      <c r="F3354" s="3"/>
      <c r="G3354" s="65"/>
      <c r="H3354" s="3"/>
    </row>
    <row r="3355" spans="1:8" x14ac:dyDescent="0.25">
      <c r="A3355" s="3"/>
      <c r="B3355" s="3"/>
      <c r="C3355" s="3"/>
      <c r="D3355" s="3"/>
      <c r="E3355" s="3"/>
      <c r="F3355" s="3"/>
      <c r="G3355" s="65"/>
      <c r="H3355" s="3"/>
    </row>
    <row r="3356" spans="1:8" x14ac:dyDescent="0.25">
      <c r="A3356" s="3"/>
      <c r="B3356" s="3"/>
      <c r="C3356" s="3"/>
      <c r="D3356" s="3"/>
      <c r="E3356" s="3"/>
      <c r="F3356" s="3"/>
      <c r="G3356" s="65"/>
      <c r="H3356" s="3"/>
    </row>
    <row r="3357" spans="1:8" x14ac:dyDescent="0.25">
      <c r="A3357" s="3"/>
      <c r="B3357" s="3"/>
      <c r="C3357" s="3"/>
      <c r="D3357" s="3"/>
      <c r="E3357" s="3"/>
      <c r="F3357" s="3"/>
      <c r="G3357" s="65"/>
      <c r="H3357" s="3"/>
    </row>
    <row r="3358" spans="1:8" x14ac:dyDescent="0.25">
      <c r="A3358" s="3"/>
      <c r="B3358" s="3"/>
      <c r="C3358" s="3"/>
      <c r="D3358" s="3"/>
      <c r="E3358" s="3"/>
      <c r="F3358" s="3"/>
      <c r="G3358" s="65"/>
      <c r="H3358" s="3"/>
    </row>
    <row r="3359" spans="1:8" x14ac:dyDescent="0.25">
      <c r="A3359" s="3"/>
      <c r="B3359" s="3"/>
      <c r="C3359" s="3"/>
      <c r="D3359" s="3"/>
      <c r="E3359" s="3"/>
      <c r="F3359" s="3"/>
      <c r="G3359" s="65"/>
      <c r="H3359" s="3"/>
    </row>
    <row r="3360" spans="1:8" x14ac:dyDescent="0.25">
      <c r="A3360" s="3"/>
      <c r="B3360" s="3"/>
      <c r="C3360" s="3"/>
      <c r="D3360" s="3"/>
      <c r="E3360" s="3"/>
      <c r="F3360" s="3"/>
      <c r="G3360" s="65"/>
      <c r="H3360" s="3"/>
    </row>
    <row r="3361" spans="1:8" x14ac:dyDescent="0.25">
      <c r="A3361" s="3"/>
      <c r="B3361" s="3"/>
      <c r="C3361" s="3"/>
      <c r="D3361" s="3"/>
      <c r="E3361" s="3"/>
      <c r="F3361" s="3"/>
      <c r="G3361" s="65"/>
      <c r="H3361" s="3"/>
    </row>
    <row r="3362" spans="1:8" x14ac:dyDescent="0.25">
      <c r="A3362" s="3"/>
      <c r="B3362" s="3"/>
      <c r="C3362" s="3"/>
      <c r="D3362" s="3"/>
      <c r="E3362" s="3"/>
      <c r="F3362" s="3"/>
      <c r="G3362" s="65"/>
      <c r="H3362" s="3"/>
    </row>
    <row r="3363" spans="1:8" x14ac:dyDescent="0.25">
      <c r="A3363" s="3"/>
      <c r="B3363" s="3"/>
      <c r="C3363" s="3"/>
      <c r="D3363" s="3"/>
      <c r="E3363" s="3"/>
      <c r="F3363" s="3"/>
      <c r="G3363" s="65"/>
      <c r="H3363" s="3"/>
    </row>
  </sheetData>
  <autoFilter ref="A13:N544"/>
  <mergeCells count="8">
    <mergeCell ref="A9:G9"/>
    <mergeCell ref="F7:G7"/>
    <mergeCell ref="E5:G5"/>
    <mergeCell ref="E6:G6"/>
    <mergeCell ref="E1:G1"/>
    <mergeCell ref="E2:G2"/>
    <mergeCell ref="E3:G3"/>
    <mergeCell ref="E4:G4"/>
  </mergeCells>
  <pageMargins left="1.1811023622047245" right="0.39370078740157483" top="0.39370078740157483" bottom="0.39370078740157483" header="0.31496062992125984" footer="0.31496062992125984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9"/>
  <sheetViews>
    <sheetView tabSelected="1" view="pageBreakPreview" topLeftCell="A483" zoomScaleSheetLayoutView="100" workbookViewId="0">
      <selection activeCell="H490" sqref="H490"/>
    </sheetView>
  </sheetViews>
  <sheetFormatPr defaultRowHeight="16.5" x14ac:dyDescent="0.25"/>
  <cols>
    <col min="1" max="1" width="64.28515625" style="32" customWidth="1"/>
    <col min="2" max="2" width="9.7109375" style="476" customWidth="1"/>
    <col min="3" max="3" width="8.7109375" style="476" customWidth="1"/>
    <col min="4" max="4" width="15.140625" style="476" customWidth="1"/>
    <col min="5" max="5" width="5" style="34" customWidth="1"/>
    <col min="6" max="6" width="17.140625" style="55" customWidth="1"/>
    <col min="7" max="7" width="11.42578125" style="56" customWidth="1"/>
    <col min="8" max="8" width="15.28515625" style="3" customWidth="1"/>
    <col min="9" max="9" width="10.85546875" style="3" bestFit="1" customWidth="1"/>
    <col min="10" max="10" width="9.140625" style="3"/>
    <col min="11" max="11" width="14" style="3" customWidth="1"/>
    <col min="12" max="16384" width="9.140625" style="3"/>
  </cols>
  <sheetData>
    <row r="1" spans="1:9" hidden="1" x14ac:dyDescent="0.25">
      <c r="C1" s="500" t="s">
        <v>983</v>
      </c>
      <c r="D1" s="501"/>
      <c r="E1" s="501"/>
      <c r="F1" s="501"/>
      <c r="G1" s="475"/>
    </row>
    <row r="2" spans="1:9" hidden="1" x14ac:dyDescent="0.25">
      <c r="C2" s="500" t="s">
        <v>920</v>
      </c>
      <c r="D2" s="501"/>
      <c r="E2" s="501"/>
      <c r="F2" s="501"/>
      <c r="G2" s="475"/>
    </row>
    <row r="3" spans="1:9" hidden="1" x14ac:dyDescent="0.25">
      <c r="C3" s="500" t="s">
        <v>918</v>
      </c>
      <c r="D3" s="501"/>
      <c r="E3" s="501"/>
      <c r="F3" s="501"/>
      <c r="G3" s="475"/>
    </row>
    <row r="4" spans="1:9" hidden="1" x14ac:dyDescent="0.25">
      <c r="C4" s="500" t="s">
        <v>919</v>
      </c>
      <c r="D4" s="501"/>
      <c r="E4" s="501"/>
      <c r="F4" s="501"/>
      <c r="G4" s="475"/>
    </row>
    <row r="5" spans="1:9" hidden="1" x14ac:dyDescent="0.25">
      <c r="C5" s="500" t="s">
        <v>1263</v>
      </c>
      <c r="D5" s="501"/>
      <c r="E5" s="501"/>
      <c r="F5" s="501"/>
      <c r="G5" s="475"/>
    </row>
    <row r="6" spans="1:9" hidden="1" x14ac:dyDescent="0.25">
      <c r="C6" s="500" t="s">
        <v>1265</v>
      </c>
      <c r="D6" s="501"/>
      <c r="E6" s="501"/>
      <c r="F6" s="501"/>
      <c r="G6" s="475"/>
    </row>
    <row r="7" spans="1:9" hidden="1" x14ac:dyDescent="0.25">
      <c r="D7" s="502"/>
      <c r="E7" s="502"/>
      <c r="F7" s="502"/>
      <c r="G7" s="476"/>
    </row>
    <row r="8" spans="1:9" hidden="1" x14ac:dyDescent="0.25"/>
    <row r="9" spans="1:9" x14ac:dyDescent="0.25">
      <c r="F9" s="35"/>
      <c r="G9" s="57"/>
    </row>
    <row r="10" spans="1:9" ht="51" customHeight="1" x14ac:dyDescent="0.25">
      <c r="A10" s="493" t="s">
        <v>1402</v>
      </c>
      <c r="B10" s="493"/>
      <c r="C10" s="493"/>
      <c r="D10" s="493"/>
      <c r="E10" s="493"/>
      <c r="F10" s="493"/>
      <c r="G10" s="474"/>
    </row>
    <row r="11" spans="1:9" x14ac:dyDescent="0.25">
      <c r="A11" s="472"/>
      <c r="B11" s="472"/>
      <c r="C11" s="472"/>
      <c r="D11" s="472"/>
      <c r="E11" s="472"/>
      <c r="F11" s="472"/>
      <c r="G11" s="474"/>
    </row>
    <row r="12" spans="1:9" x14ac:dyDescent="0.25">
      <c r="F12" s="110" t="s">
        <v>675</v>
      </c>
      <c r="G12" s="474"/>
    </row>
    <row r="13" spans="1:9" x14ac:dyDescent="0.25">
      <c r="A13" s="36" t="s">
        <v>13</v>
      </c>
      <c r="B13" s="37" t="s">
        <v>47</v>
      </c>
      <c r="C13" s="37" t="s">
        <v>48</v>
      </c>
      <c r="D13" s="37" t="s">
        <v>58</v>
      </c>
      <c r="E13" s="38" t="s">
        <v>49</v>
      </c>
      <c r="F13" s="39" t="s">
        <v>527</v>
      </c>
      <c r="G13" s="474"/>
    </row>
    <row r="14" spans="1:9" x14ac:dyDescent="0.25">
      <c r="A14" s="37">
        <v>1</v>
      </c>
      <c r="B14" s="40">
        <v>2</v>
      </c>
      <c r="C14" s="40">
        <v>3</v>
      </c>
      <c r="D14" s="40">
        <v>4</v>
      </c>
      <c r="E14" s="40">
        <v>5</v>
      </c>
      <c r="F14" s="41" t="s">
        <v>50</v>
      </c>
      <c r="G14" s="474"/>
    </row>
    <row r="15" spans="1:9" s="7" customFormat="1" ht="15.75" x14ac:dyDescent="0.25">
      <c r="A15" s="123" t="s">
        <v>59</v>
      </c>
      <c r="B15" s="112"/>
      <c r="C15" s="112"/>
      <c r="D15" s="111"/>
      <c r="E15" s="111"/>
      <c r="F15" s="42">
        <f>F16+F109+F126+F171+F272+F376+F428+F464+F499+F512+F506+F422</f>
        <v>4154771.4</v>
      </c>
      <c r="G15" s="159">
        <f>F15-'3'!G13</f>
        <v>0</v>
      </c>
      <c r="H15" s="158"/>
      <c r="I15" s="158"/>
    </row>
    <row r="16" spans="1:9" s="7" customFormat="1" ht="15.75" x14ac:dyDescent="0.25">
      <c r="A16" s="130" t="str">
        <f>'3'!A15</f>
        <v>Общегосударственные вопросы</v>
      </c>
      <c r="B16" s="9" t="str">
        <f>'3'!C15</f>
        <v>01</v>
      </c>
      <c r="C16" s="112"/>
      <c r="D16" s="111"/>
      <c r="E16" s="111"/>
      <c r="F16" s="11">
        <f>F17+F25+F36+F62+F66+F83+F88+F97</f>
        <v>245853.8</v>
      </c>
      <c r="G16" s="159"/>
      <c r="H16" s="158"/>
    </row>
    <row r="17" spans="1:7" s="7" customFormat="1" ht="29.25" x14ac:dyDescent="0.25">
      <c r="A17" s="130" t="str">
        <f>'3'!A282</f>
        <v>Функционирование высшего должностного лица субъекта Российской Федерации и муниципального образования</v>
      </c>
      <c r="B17" s="112" t="s">
        <v>15</v>
      </c>
      <c r="C17" s="112" t="s">
        <v>16</v>
      </c>
      <c r="D17" s="111"/>
      <c r="E17" s="111"/>
      <c r="F17" s="11">
        <f>F18</f>
        <v>13812.7</v>
      </c>
      <c r="G17" s="474"/>
    </row>
    <row r="18" spans="1:7" s="7" customFormat="1" ht="29.25" x14ac:dyDescent="0.25">
      <c r="A18" s="130" t="str">
        <f>'3'!A283</f>
        <v>Непрограммное направление расходов по обеспечению функционирования органов местного самоуправления</v>
      </c>
      <c r="B18" s="112" t="s">
        <v>15</v>
      </c>
      <c r="C18" s="112" t="s">
        <v>16</v>
      </c>
      <c r="D18" s="111" t="s">
        <v>165</v>
      </c>
      <c r="E18" s="111"/>
      <c r="F18" s="11">
        <f>F19</f>
        <v>13812.7</v>
      </c>
      <c r="G18" s="474"/>
    </row>
    <row r="19" spans="1:7" s="7" customFormat="1" ht="25.5" customHeight="1" x14ac:dyDescent="0.25">
      <c r="A19" s="131" t="str">
        <f>'3'!A284</f>
        <v>Обеспечение функционирования Главы муниципального образования</v>
      </c>
      <c r="B19" s="43" t="s">
        <v>15</v>
      </c>
      <c r="C19" s="43" t="s">
        <v>16</v>
      </c>
      <c r="D19" s="28" t="s">
        <v>283</v>
      </c>
      <c r="E19" s="28"/>
      <c r="F19" s="15">
        <f>F20+F21+F22+F23+F24</f>
        <v>13812.7</v>
      </c>
      <c r="G19" s="474"/>
    </row>
    <row r="20" spans="1:7" s="7" customFormat="1" ht="75" x14ac:dyDescent="0.25">
      <c r="A20" s="131" t="str">
        <f>'3'!A285</f>
        <v>Расходы на обеспечение деятельности Главы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0" s="43" t="s">
        <v>15</v>
      </c>
      <c r="C20" s="43" t="s">
        <v>16</v>
      </c>
      <c r="D20" s="28" t="s">
        <v>285</v>
      </c>
      <c r="E20" s="28" t="s">
        <v>52</v>
      </c>
      <c r="F20" s="15">
        <f>'3'!G285</f>
        <v>12932.1</v>
      </c>
      <c r="G20" s="56"/>
    </row>
    <row r="21" spans="1:7" s="7" customFormat="1" ht="45" x14ac:dyDescent="0.25">
      <c r="A21" s="131" t="str">
        <f>'3'!A286</f>
        <v>Расходы на обеспечение деятельности Главы муниципального района (Закупка товаров, работ и услуг для обеспечения государственных (муниципальных) нужд)</v>
      </c>
      <c r="B21" s="43" t="s">
        <v>15</v>
      </c>
      <c r="C21" s="43" t="s">
        <v>16</v>
      </c>
      <c r="D21" s="28" t="s">
        <v>285</v>
      </c>
      <c r="E21" s="28" t="s">
        <v>53</v>
      </c>
      <c r="F21" s="15">
        <f>'3'!G286</f>
        <v>766.6</v>
      </c>
      <c r="G21" s="56"/>
    </row>
    <row r="22" spans="1:7" s="7" customFormat="1" ht="90" x14ac:dyDescent="0.25">
      <c r="A22" s="131" t="s">
        <v>249</v>
      </c>
      <c r="B22" s="43" t="s">
        <v>15</v>
      </c>
      <c r="C22" s="43" t="s">
        <v>16</v>
      </c>
      <c r="D22" s="28" t="s">
        <v>489</v>
      </c>
      <c r="E22" s="28" t="s">
        <v>52</v>
      </c>
      <c r="F22" s="15">
        <f>'3'!G287</f>
        <v>114</v>
      </c>
      <c r="G22" s="56"/>
    </row>
    <row r="23" spans="1:7" s="7" customFormat="1" ht="79.5" hidden="1" customHeight="1" x14ac:dyDescent="0.25">
      <c r="A23" s="131" t="str">
        <f>'3'!A288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3" s="14" t="s">
        <v>15</v>
      </c>
      <c r="C23" s="14" t="s">
        <v>16</v>
      </c>
      <c r="D23" s="16" t="str">
        <f>'3'!E288</f>
        <v>80 1 00 41040</v>
      </c>
      <c r="E23" s="16" t="str">
        <f>'3'!F288</f>
        <v>100</v>
      </c>
      <c r="F23" s="15">
        <f>'3'!G288</f>
        <v>0</v>
      </c>
      <c r="G23" s="56"/>
    </row>
    <row r="24" spans="1:7" s="7" customFormat="1" ht="90" hidden="1" customHeight="1" x14ac:dyDescent="0.25">
      <c r="A24" s="131" t="str">
        <f>'3'!A289</f>
        <v>Иные межбюджетные трансферты бюджетам муниципальных образований Чукотского автономного округа за достижение показателей деятельности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4" s="14" t="s">
        <v>15</v>
      </c>
      <c r="C24" s="14" t="s">
        <v>16</v>
      </c>
      <c r="D24" s="16" t="str">
        <f>'3'!E289</f>
        <v>80 1 00 4555Г</v>
      </c>
      <c r="E24" s="16" t="str">
        <f>'3'!F289</f>
        <v>100</v>
      </c>
      <c r="F24" s="15">
        <f>'3'!G289</f>
        <v>0</v>
      </c>
      <c r="G24" s="56"/>
    </row>
    <row r="25" spans="1:7" s="7" customFormat="1" ht="42.75" x14ac:dyDescent="0.2">
      <c r="A25" s="130" t="str">
        <f>'3'!A526</f>
        <v>Функционирование законодательных (представительных) органов государственной власти и представительных органов муниципальных образований</v>
      </c>
      <c r="B25" s="112" t="s">
        <v>15</v>
      </c>
      <c r="C25" s="112" t="s">
        <v>17</v>
      </c>
      <c r="D25" s="111"/>
      <c r="E25" s="111"/>
      <c r="F25" s="11">
        <f>F26</f>
        <v>10411.4</v>
      </c>
      <c r="G25" s="56"/>
    </row>
    <row r="26" spans="1:7" s="7" customFormat="1" ht="15" x14ac:dyDescent="0.2">
      <c r="A26" s="130" t="str">
        <f>'3'!A527</f>
        <v>Совет депутатов муниципального образования</v>
      </c>
      <c r="B26" s="112" t="s">
        <v>15</v>
      </c>
      <c r="C26" s="112" t="s">
        <v>17</v>
      </c>
      <c r="D26" s="111" t="s">
        <v>375</v>
      </c>
      <c r="E26" s="111"/>
      <c r="F26" s="11">
        <f>F27+F34</f>
        <v>10411.4</v>
      </c>
      <c r="G26" s="56"/>
    </row>
    <row r="27" spans="1:7" s="7" customFormat="1" ht="15.75" x14ac:dyDescent="0.25">
      <c r="A27" s="131" t="str">
        <f>'3'!A528</f>
        <v>Депутаты муниципального образования</v>
      </c>
      <c r="B27" s="43" t="s">
        <v>15</v>
      </c>
      <c r="C27" s="43" t="s">
        <v>17</v>
      </c>
      <c r="D27" s="28" t="s">
        <v>376</v>
      </c>
      <c r="E27" s="28"/>
      <c r="F27" s="15">
        <f>F28+F29+F30+F32+F33+F31</f>
        <v>10411.4</v>
      </c>
      <c r="G27" s="56"/>
    </row>
    <row r="28" spans="1:7" s="7" customFormat="1" ht="90" x14ac:dyDescent="0.25">
      <c r="A28" s="131" t="str">
        <f>'3'!A529</f>
        <v>Расходы на оплату труда, с учетом начислений, и социальные выплаты Председателю и депутатам муниципального образования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8" s="43" t="s">
        <v>15</v>
      </c>
      <c r="C28" s="43" t="s">
        <v>17</v>
      </c>
      <c r="D28" s="28" t="s">
        <v>377</v>
      </c>
      <c r="E28" s="28" t="s">
        <v>52</v>
      </c>
      <c r="F28" s="15">
        <f>'3'!G529</f>
        <v>10144.4</v>
      </c>
      <c r="G28" s="56"/>
    </row>
    <row r="29" spans="1:7" s="7" customFormat="1" ht="90" hidden="1" x14ac:dyDescent="0.25">
      <c r="A29" s="131" t="str">
        <f>'3'!A530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9" s="43" t="s">
        <v>15</v>
      </c>
      <c r="C29" s="43" t="s">
        <v>17</v>
      </c>
      <c r="D29" s="28" t="s">
        <v>378</v>
      </c>
      <c r="E29" s="28" t="s">
        <v>52</v>
      </c>
      <c r="F29" s="15">
        <f>'3'!G530</f>
        <v>0</v>
      </c>
      <c r="G29" s="56"/>
    </row>
    <row r="30" spans="1:7" s="7" customFormat="1" ht="45" x14ac:dyDescent="0.25">
      <c r="A30" s="131" t="str">
        <f>'3'!A531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(муниципальных) нужд)</v>
      </c>
      <c r="B30" s="43" t="s">
        <v>15</v>
      </c>
      <c r="C30" s="43" t="s">
        <v>17</v>
      </c>
      <c r="D30" s="28" t="s">
        <v>378</v>
      </c>
      <c r="E30" s="28" t="s">
        <v>53</v>
      </c>
      <c r="F30" s="15">
        <f>'3'!G531</f>
        <v>149</v>
      </c>
      <c r="G30" s="56"/>
    </row>
    <row r="31" spans="1:7" s="7" customFormat="1" ht="45.75" customHeight="1" x14ac:dyDescent="0.25">
      <c r="A31" s="131" t="str">
        <f>'3'!A532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31" s="14" t="str">
        <f>'3'!C532</f>
        <v>01</v>
      </c>
      <c r="C31" s="14" t="str">
        <f>'3'!D532</f>
        <v>03</v>
      </c>
      <c r="D31" s="16" t="str">
        <f>'3'!E532</f>
        <v>83 1 00 00110</v>
      </c>
      <c r="E31" s="16" t="str">
        <f>'3'!F532</f>
        <v>800</v>
      </c>
      <c r="F31" s="15">
        <f>'3'!G532</f>
        <v>4</v>
      </c>
      <c r="G31" s="56"/>
    </row>
    <row r="32" spans="1:7" s="7" customFormat="1" ht="90" x14ac:dyDescent="0.25">
      <c r="A32" s="131" t="str">
        <f>'3'!A533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2" s="43" t="s">
        <v>15</v>
      </c>
      <c r="C32" s="43" t="s">
        <v>17</v>
      </c>
      <c r="D32" s="28" t="s">
        <v>379</v>
      </c>
      <c r="E32" s="28" t="s">
        <v>52</v>
      </c>
      <c r="F32" s="15">
        <f>'3'!G533</f>
        <v>114</v>
      </c>
      <c r="G32" s="56"/>
    </row>
    <row r="33" spans="1:8" s="7" customFormat="1" ht="78" hidden="1" customHeight="1" x14ac:dyDescent="0.25">
      <c r="A33" s="131" t="str">
        <f>'3'!A534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3" s="14" t="s">
        <v>15</v>
      </c>
      <c r="C33" s="14" t="s">
        <v>17</v>
      </c>
      <c r="D33" s="16" t="str">
        <f>'3'!E534</f>
        <v>83 1 00 41040</v>
      </c>
      <c r="E33" s="16" t="str">
        <f>'3'!F534</f>
        <v>100</v>
      </c>
      <c r="F33" s="15">
        <f>'3'!G534</f>
        <v>0</v>
      </c>
      <c r="G33" s="56"/>
    </row>
    <row r="34" spans="1:8" s="7" customFormat="1" ht="30" hidden="1" x14ac:dyDescent="0.25">
      <c r="A34" s="131" t="str">
        <f>'3'!A535</f>
        <v>Обеспечение деятельности Совета депутатов муниципального образования</v>
      </c>
      <c r="B34" s="43" t="s">
        <v>15</v>
      </c>
      <c r="C34" s="43" t="s">
        <v>17</v>
      </c>
      <c r="D34" s="28" t="s">
        <v>380</v>
      </c>
      <c r="E34" s="28"/>
      <c r="F34" s="15">
        <f>F35</f>
        <v>0</v>
      </c>
      <c r="G34" s="56"/>
    </row>
    <row r="35" spans="1:8" s="7" customFormat="1" ht="45" hidden="1" x14ac:dyDescent="0.25">
      <c r="A35" s="131" t="str">
        <f>'3'!A536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35" s="43" t="s">
        <v>15</v>
      </c>
      <c r="C35" s="43" t="s">
        <v>17</v>
      </c>
      <c r="D35" s="28" t="s">
        <v>381</v>
      </c>
      <c r="E35" s="28" t="s">
        <v>54</v>
      </c>
      <c r="F35" s="15">
        <f>'3'!G536</f>
        <v>0</v>
      </c>
      <c r="G35" s="56"/>
    </row>
    <row r="36" spans="1:8" s="7" customFormat="1" ht="42.75" x14ac:dyDescent="0.2">
      <c r="A36" s="130" t="str">
        <f>'3'!A16</f>
        <v>Функционирование Правительства Российской Федерации, высших исполнительных органов субъектов Российской Федерации, местных администраций</v>
      </c>
      <c r="B36" s="112" t="s">
        <v>15</v>
      </c>
      <c r="C36" s="112" t="s">
        <v>18</v>
      </c>
      <c r="D36" s="111"/>
      <c r="E36" s="111"/>
      <c r="F36" s="11">
        <f>F41+F37</f>
        <v>106131.4</v>
      </c>
      <c r="G36" s="56"/>
      <c r="H36" s="107"/>
    </row>
    <row r="37" spans="1:8" s="7" customFormat="1" ht="49.5" customHeight="1" x14ac:dyDescent="0.2">
      <c r="A37" s="130" t="str">
        <f>'3'!A291</f>
        <v>Муниципальная программа «Обеспечение безопасности в муниципальном образовании Билибинский муниципальный район»</v>
      </c>
      <c r="B37" s="112" t="s">
        <v>15</v>
      </c>
      <c r="C37" s="112" t="s">
        <v>18</v>
      </c>
      <c r="D37" s="111" t="s">
        <v>26</v>
      </c>
      <c r="E37" s="111"/>
      <c r="F37" s="11">
        <f t="shared" ref="F37:F39" si="0">F38</f>
        <v>4494</v>
      </c>
      <c r="G37" s="56"/>
    </row>
    <row r="38" spans="1:8" s="7" customFormat="1" ht="30" x14ac:dyDescent="0.25">
      <c r="A38" s="131" t="str">
        <f>'3'!A292</f>
        <v>Подпрограмма: «Повышение антитеррористической защищенности объекта вероятных террористических устремлений»</v>
      </c>
      <c r="B38" s="43" t="s">
        <v>15</v>
      </c>
      <c r="C38" s="43" t="s">
        <v>18</v>
      </c>
      <c r="D38" s="28" t="s">
        <v>503</v>
      </c>
      <c r="E38" s="28"/>
      <c r="F38" s="15">
        <f t="shared" si="0"/>
        <v>4494</v>
      </c>
      <c r="G38" s="56"/>
    </row>
    <row r="39" spans="1:8" s="7" customFormat="1" ht="30" x14ac:dyDescent="0.25">
      <c r="A39" s="131" t="str">
        <f>'3'!A293</f>
        <v>Основное мероприятие: «Техническое обслуживание систем инженерно-технической защиты»</v>
      </c>
      <c r="B39" s="43" t="s">
        <v>15</v>
      </c>
      <c r="C39" s="43" t="s">
        <v>18</v>
      </c>
      <c r="D39" s="28" t="s">
        <v>504</v>
      </c>
      <c r="E39" s="28"/>
      <c r="F39" s="15">
        <f t="shared" si="0"/>
        <v>4494</v>
      </c>
      <c r="G39" s="56"/>
    </row>
    <row r="40" spans="1:8" s="7" customFormat="1" ht="30" x14ac:dyDescent="0.25">
      <c r="A40" s="131" t="str">
        <f>'3'!A294</f>
        <v>Прочие мероприятия (Закупка товаров, работ и услуг для обеспечения государственных (муниципальных) нужд)</v>
      </c>
      <c r="B40" s="43" t="s">
        <v>15</v>
      </c>
      <c r="C40" s="43" t="s">
        <v>18</v>
      </c>
      <c r="D40" s="28" t="s">
        <v>505</v>
      </c>
      <c r="E40" s="28" t="s">
        <v>53</v>
      </c>
      <c r="F40" s="15">
        <f>'3'!G294</f>
        <v>4494</v>
      </c>
      <c r="G40" s="56"/>
    </row>
    <row r="41" spans="1:8" s="7" customFormat="1" ht="28.5" x14ac:dyDescent="0.2">
      <c r="A41" s="130" t="str">
        <f>'3'!A17</f>
        <v>Непрограммное направление расходов по обеспечению функционирования органов местного самоуправления</v>
      </c>
      <c r="B41" s="112" t="s">
        <v>15</v>
      </c>
      <c r="C41" s="112" t="s">
        <v>18</v>
      </c>
      <c r="D41" s="111" t="s">
        <v>165</v>
      </c>
      <c r="E41" s="111"/>
      <c r="F41" s="11">
        <f>F42</f>
        <v>101637.4</v>
      </c>
      <c r="G41" s="56"/>
    </row>
    <row r="42" spans="1:8" s="7" customFormat="1" ht="30" x14ac:dyDescent="0.25">
      <c r="A42" s="131" t="str">
        <f>'3'!A18</f>
        <v>Обеспечение функционирования исполнительно - распорядительных органов местного самоуправления</v>
      </c>
      <c r="B42" s="43" t="s">
        <v>15</v>
      </c>
      <c r="C42" s="43" t="s">
        <v>18</v>
      </c>
      <c r="D42" s="28" t="s">
        <v>166</v>
      </c>
      <c r="E42" s="28"/>
      <c r="F42" s="15">
        <f>F43+F44+F45+F46+F53+F54+F55+F56+F57+F49+F59+F60+F61+F51+F48+F50+F47+F52+F58</f>
        <v>101637.4</v>
      </c>
      <c r="G42" s="59"/>
    </row>
    <row r="43" spans="1:8" s="7" customFormat="1" ht="90" x14ac:dyDescent="0.25">
      <c r="A43" s="131" t="str">
        <f>'3'!A297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3" s="43" t="s">
        <v>15</v>
      </c>
      <c r="C43" s="43" t="s">
        <v>18</v>
      </c>
      <c r="D43" s="28" t="s">
        <v>284</v>
      </c>
      <c r="E43" s="28" t="s">
        <v>52</v>
      </c>
      <c r="F43" s="15">
        <f>'3'!G300</f>
        <v>37596.1</v>
      </c>
      <c r="G43" s="56"/>
    </row>
    <row r="44" spans="1:8" s="7" customFormat="1" ht="45" x14ac:dyDescent="0.25">
      <c r="A44" s="131" t="str">
        <f>'3'!A298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 нужд)</v>
      </c>
      <c r="B44" s="43" t="s">
        <v>15</v>
      </c>
      <c r="C44" s="43" t="s">
        <v>18</v>
      </c>
      <c r="D44" s="28" t="s">
        <v>284</v>
      </c>
      <c r="E44" s="28" t="s">
        <v>53</v>
      </c>
      <c r="F44" s="15">
        <f>'3'!G298</f>
        <v>1297.7</v>
      </c>
      <c r="G44" s="56"/>
    </row>
    <row r="45" spans="1:8" s="7" customFormat="1" ht="45" x14ac:dyDescent="0.25">
      <c r="A45" s="131" t="str">
        <f>'3'!A299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45" s="43" t="s">
        <v>15</v>
      </c>
      <c r="C45" s="43" t="s">
        <v>18</v>
      </c>
      <c r="D45" s="28" t="s">
        <v>284</v>
      </c>
      <c r="E45" s="28" t="s">
        <v>54</v>
      </c>
      <c r="F45" s="15">
        <f>'3'!G299</f>
        <v>1031.8</v>
      </c>
      <c r="G45" s="56"/>
    </row>
    <row r="46" spans="1:8" s="7" customFormat="1" ht="120" hidden="1" x14ac:dyDescent="0.25">
      <c r="A46" s="131" t="str">
        <f>'3'!A300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6" s="43" t="s">
        <v>15</v>
      </c>
      <c r="C46" s="43" t="s">
        <v>18</v>
      </c>
      <c r="D46" s="28" t="s">
        <v>288</v>
      </c>
      <c r="E46" s="28" t="s">
        <v>52</v>
      </c>
      <c r="F46" s="15"/>
      <c r="G46" s="56"/>
    </row>
    <row r="47" spans="1:8" s="7" customFormat="1" ht="103.5" hidden="1" customHeight="1" x14ac:dyDescent="0.25">
      <c r="A47" s="131" t="str">
        <f>'3'!A301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(Закупка товаров, работ и услуг для обеспечения государственных (муниципальных нужд)</v>
      </c>
      <c r="B47" s="43" t="str">
        <f>B46</f>
        <v>01</v>
      </c>
      <c r="C47" s="43" t="str">
        <f>C46</f>
        <v>04</v>
      </c>
      <c r="D47" s="28" t="s">
        <v>288</v>
      </c>
      <c r="E47" s="28">
        <v>200</v>
      </c>
      <c r="F47" s="15">
        <f>'3'!G301</f>
        <v>0</v>
      </c>
      <c r="G47" s="56"/>
    </row>
    <row r="48" spans="1:8" s="7" customFormat="1" ht="79.5" hidden="1" customHeight="1" x14ac:dyDescent="0.25">
      <c r="A48" s="131" t="str">
        <f>'3'!A302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(Иные бюджетные ассигнования)</v>
      </c>
      <c r="B48" s="14" t="str">
        <f>'3'!C302</f>
        <v>01</v>
      </c>
      <c r="C48" s="14" t="str">
        <f>'3'!D302</f>
        <v>04</v>
      </c>
      <c r="D48" s="16" t="str">
        <f>'3'!E302</f>
        <v>80 2 00 00200</v>
      </c>
      <c r="E48" s="16" t="str">
        <f>'3'!F302</f>
        <v>800</v>
      </c>
      <c r="F48" s="15">
        <f>'3'!G302</f>
        <v>0</v>
      </c>
      <c r="G48" s="56"/>
    </row>
    <row r="49" spans="1:7" s="7" customFormat="1" ht="90" x14ac:dyDescent="0.25">
      <c r="A49" s="131" t="str">
        <f>'3'!A303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9" s="43" t="s">
        <v>15</v>
      </c>
      <c r="C49" s="43" t="s">
        <v>18</v>
      </c>
      <c r="D49" s="28" t="s">
        <v>398</v>
      </c>
      <c r="E49" s="28" t="s">
        <v>52</v>
      </c>
      <c r="F49" s="15">
        <f>'3'!G303</f>
        <v>3365</v>
      </c>
      <c r="G49" s="56"/>
    </row>
    <row r="50" spans="1:7" s="7" customFormat="1" ht="64.5" customHeight="1" x14ac:dyDescent="0.25">
      <c r="A50" s="131" t="str">
        <f>'3'!A304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(Закупка товаров, работ и услуг для обеспечения государственных (муниципальных нужд)</v>
      </c>
      <c r="B50" s="14" t="str">
        <f>'3'!C304</f>
        <v>01</v>
      </c>
      <c r="C50" s="14" t="str">
        <f>'3'!D304</f>
        <v>04</v>
      </c>
      <c r="D50" s="16" t="str">
        <f>'3'!E304</f>
        <v>80 2 00 10110</v>
      </c>
      <c r="E50" s="16" t="str">
        <f>'3'!F304</f>
        <v>200</v>
      </c>
      <c r="F50" s="15">
        <f>'3'!G304</f>
        <v>1564</v>
      </c>
      <c r="G50" s="56"/>
    </row>
    <row r="51" spans="1:7" s="7" customFormat="1" ht="92.25" hidden="1" customHeight="1" x14ac:dyDescent="0.25">
      <c r="A51" s="131" t="str">
        <f>'3'!A305</f>
        <v>Компенсация расходов, связанных с переездом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51" s="14" t="str">
        <f>'3'!C305</f>
        <v>01</v>
      </c>
      <c r="C51" s="14" t="str">
        <f>'3'!D305</f>
        <v>04</v>
      </c>
      <c r="D51" s="16" t="str">
        <f>'3'!E305</f>
        <v>80 2 00 10120</v>
      </c>
      <c r="E51" s="16" t="str">
        <f>'3'!F305</f>
        <v>100</v>
      </c>
      <c r="F51" s="15">
        <f>'3'!G305</f>
        <v>0</v>
      </c>
      <c r="G51" s="56"/>
    </row>
    <row r="52" spans="1:7" s="7" customFormat="1" ht="78.75" hidden="1" customHeight="1" x14ac:dyDescent="0.25">
      <c r="A52" s="131" t="str">
        <f>'3'!A306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52" s="14" t="str">
        <f>'3'!C306</f>
        <v>01</v>
      </c>
      <c r="C52" s="14" t="str">
        <f>'3'!D306</f>
        <v>04</v>
      </c>
      <c r="D52" s="16" t="str">
        <f>'3'!E306</f>
        <v>80 2 00 41040</v>
      </c>
      <c r="E52" s="16" t="str">
        <f>'3'!F306</f>
        <v>100</v>
      </c>
      <c r="F52" s="15">
        <f>'3'!G306+'3'!G19</f>
        <v>0</v>
      </c>
      <c r="G52" s="56"/>
    </row>
    <row r="53" spans="1:7" s="7" customFormat="1" ht="90" x14ac:dyDescent="0.25">
      <c r="A53" s="131" t="str">
        <f>'3'!A307</f>
        <v>Финансовое обеспечение осуществления учета граждан в связи с переселением за счет средств окружного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53" s="43" t="s">
        <v>15</v>
      </c>
      <c r="C53" s="43" t="s">
        <v>18</v>
      </c>
      <c r="D53" s="28" t="s">
        <v>286</v>
      </c>
      <c r="E53" s="28" t="s">
        <v>52</v>
      </c>
      <c r="F53" s="15">
        <f>'3'!G307</f>
        <v>330</v>
      </c>
      <c r="G53" s="56"/>
    </row>
    <row r="54" spans="1:7" s="7" customFormat="1" ht="90" x14ac:dyDescent="0.25">
      <c r="A54" s="124" t="str">
        <f>'3'!A20</f>
        <v>Финансовое обеспечение организации деятельности комиссий по делам несовершеннолетних  и защиты их прав за счет средств окружного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54" s="43" t="str">
        <f>'3'!C20</f>
        <v>01</v>
      </c>
      <c r="C54" s="43" t="str">
        <f>'3'!D20</f>
        <v>04</v>
      </c>
      <c r="D54" s="28" t="str">
        <f>'3'!E20</f>
        <v>80 2 00 43020</v>
      </c>
      <c r="E54" s="28" t="str">
        <f>'3'!F20</f>
        <v>100</v>
      </c>
      <c r="F54" s="15">
        <f>'3'!G20</f>
        <v>2750.6</v>
      </c>
      <c r="G54" s="56"/>
    </row>
    <row r="55" spans="1:7" s="7" customFormat="1" ht="60" x14ac:dyDescent="0.25">
      <c r="A55" s="124" t="str">
        <f>'3'!A21</f>
        <v>Финансовое обеспечение организации деятельности комиссий по делам несовершеннолетних  и защиты их прав за счет средств окружного бюджета (Закупка товаров, работ и услуг для обеспечения государственных (муниципальных) нужд)</v>
      </c>
      <c r="B55" s="43" t="str">
        <f>'3'!C21</f>
        <v>01</v>
      </c>
      <c r="C55" s="43" t="str">
        <f>'3'!D21</f>
        <v>04</v>
      </c>
      <c r="D55" s="28" t="str">
        <f>'3'!E21</f>
        <v>80 2 00 43020</v>
      </c>
      <c r="E55" s="28" t="str">
        <f>'3'!F21</f>
        <v>200</v>
      </c>
      <c r="F55" s="15">
        <f>'3'!G21</f>
        <v>79.599999999999994</v>
      </c>
      <c r="G55" s="56"/>
    </row>
    <row r="56" spans="1:7" s="7" customFormat="1" ht="90" x14ac:dyDescent="0.25">
      <c r="A56" s="131" t="str">
        <f>'3'!A308</f>
        <v>Финансовое обеспечение организации деятельности  административной комиссии за счет средств окружного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56" s="43" t="s">
        <v>15</v>
      </c>
      <c r="C56" s="43" t="s">
        <v>18</v>
      </c>
      <c r="D56" s="28" t="s">
        <v>287</v>
      </c>
      <c r="E56" s="28" t="s">
        <v>52</v>
      </c>
      <c r="F56" s="15">
        <f>'3'!G308</f>
        <v>346.9</v>
      </c>
      <c r="G56" s="56"/>
    </row>
    <row r="57" spans="1:7" s="7" customFormat="1" ht="60" x14ac:dyDescent="0.25">
      <c r="A57" s="131" t="str">
        <f>'3'!A309</f>
        <v>Финансовое обеспечение организации деятельности  административной комиссии за счет средств окружного бюджета  (Закупка товаров, работ и услуг для обеспечения государственных (муниципальных нужд)</v>
      </c>
      <c r="B57" s="43" t="s">
        <v>15</v>
      </c>
      <c r="C57" s="43" t="s">
        <v>18</v>
      </c>
      <c r="D57" s="28" t="s">
        <v>287</v>
      </c>
      <c r="E57" s="28" t="s">
        <v>53</v>
      </c>
      <c r="F57" s="15">
        <f>'3'!G309</f>
        <v>117.6</v>
      </c>
      <c r="G57" s="56"/>
    </row>
    <row r="58" spans="1:7" s="7" customFormat="1" ht="93.75" hidden="1" customHeight="1" x14ac:dyDescent="0.25">
      <c r="A58" s="131" t="str">
        <f>'3'!A310</f>
        <v>Иные межбюджетные трансферты бюджетам муниципальных образований Чукотского автономного округа за достижение показателей деятельности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58" s="14" t="str">
        <f>'3'!C310</f>
        <v>01</v>
      </c>
      <c r="C58" s="14" t="str">
        <f>'3'!D310</f>
        <v>04</v>
      </c>
      <c r="D58" s="16" t="str">
        <f>'3'!E310</f>
        <v>80 2 00 4555Г</v>
      </c>
      <c r="E58" s="16" t="str">
        <f>'3'!F310</f>
        <v>100</v>
      </c>
      <c r="F58" s="15">
        <f>'3'!G310</f>
        <v>0</v>
      </c>
      <c r="G58" s="56"/>
    </row>
    <row r="59" spans="1:7" s="7" customFormat="1" ht="75" x14ac:dyDescent="0.25">
      <c r="A59" s="131" t="str">
        <f>'3'!A311</f>
        <v>Расходы на обеспечение деятельности муниципальных казённых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59" s="43" t="s">
        <v>15</v>
      </c>
      <c r="C59" s="43" t="s">
        <v>18</v>
      </c>
      <c r="D59" s="28" t="s">
        <v>600</v>
      </c>
      <c r="E59" s="43" t="s">
        <v>52</v>
      </c>
      <c r="F59" s="15">
        <f>'3'!G311</f>
        <v>36928.1</v>
      </c>
      <c r="G59" s="56"/>
    </row>
    <row r="60" spans="1:7" s="7" customFormat="1" ht="45" x14ac:dyDescent="0.25">
      <c r="A60" s="131" t="str">
        <f>'3'!A312</f>
        <v>Расходы на обеспечение деятельности муниципальных казённых учреждений (Закупка товаров, работ и услуг для обеспечения государственных (муниципальных нужд)</v>
      </c>
      <c r="B60" s="43" t="s">
        <v>15</v>
      </c>
      <c r="C60" s="43" t="s">
        <v>18</v>
      </c>
      <c r="D60" s="28" t="s">
        <v>600</v>
      </c>
      <c r="E60" s="43" t="s">
        <v>53</v>
      </c>
      <c r="F60" s="15">
        <f>'3'!G312</f>
        <v>16230</v>
      </c>
      <c r="G60" s="56"/>
    </row>
    <row r="61" spans="1:7" s="7" customFormat="1" ht="30" hidden="1" x14ac:dyDescent="0.25">
      <c r="A61" s="131" t="str">
        <f>'3'!A313</f>
        <v>Расходы на обеспечение деятельности муниципальных казенных учреждений  (Иные бюджетные ассигнования)</v>
      </c>
      <c r="B61" s="43" t="s">
        <v>15</v>
      </c>
      <c r="C61" s="43" t="s">
        <v>18</v>
      </c>
      <c r="D61" s="28" t="s">
        <v>600</v>
      </c>
      <c r="E61" s="43" t="s">
        <v>54</v>
      </c>
      <c r="F61" s="15">
        <f>'3'!G313</f>
        <v>0</v>
      </c>
      <c r="G61" s="56"/>
    </row>
    <row r="62" spans="1:7" s="8" customFormat="1" ht="15.75" x14ac:dyDescent="0.25">
      <c r="A62" s="130" t="str">
        <f>'3'!A314</f>
        <v>Судебная система</v>
      </c>
      <c r="B62" s="112" t="s">
        <v>15</v>
      </c>
      <c r="C62" s="112" t="s">
        <v>28</v>
      </c>
      <c r="D62" s="111"/>
      <c r="E62" s="111"/>
      <c r="F62" s="11">
        <f t="shared" ref="F62:F64" si="1">F63</f>
        <v>76</v>
      </c>
      <c r="G62" s="58"/>
    </row>
    <row r="63" spans="1:7" s="7" customFormat="1" ht="28.5" x14ac:dyDescent="0.2">
      <c r="A63" s="130" t="str">
        <f>'3'!A315</f>
        <v>Непрограммное направление расходов, связанное с обязательствами муниципального образования</v>
      </c>
      <c r="B63" s="112" t="s">
        <v>15</v>
      </c>
      <c r="C63" s="112" t="s">
        <v>28</v>
      </c>
      <c r="D63" s="111" t="s">
        <v>268</v>
      </c>
      <c r="E63" s="111"/>
      <c r="F63" s="11">
        <f t="shared" si="1"/>
        <v>76</v>
      </c>
      <c r="G63" s="56"/>
    </row>
    <row r="64" spans="1:7" s="7" customFormat="1" ht="45" x14ac:dyDescent="0.25">
      <c r="A64" s="131" t="str">
        <f>'3'!A316</f>
        <v>Исполнение обязательств муниципального образования исполнительно-распорядительными  органами муниципального образования</v>
      </c>
      <c r="B64" s="43" t="s">
        <v>15</v>
      </c>
      <c r="C64" s="43" t="s">
        <v>28</v>
      </c>
      <c r="D64" s="28" t="s">
        <v>252</v>
      </c>
      <c r="E64" s="28"/>
      <c r="F64" s="15">
        <f t="shared" si="1"/>
        <v>76</v>
      </c>
      <c r="G64" s="56"/>
    </row>
    <row r="65" spans="1:7" s="7" customFormat="1" ht="60" x14ac:dyDescent="0.25">
      <c r="A65" s="131" t="str">
        <f>'3'!A317</f>
        <v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v>
      </c>
      <c r="B65" s="43" t="s">
        <v>15</v>
      </c>
      <c r="C65" s="43" t="s">
        <v>28</v>
      </c>
      <c r="D65" s="28" t="s">
        <v>289</v>
      </c>
      <c r="E65" s="28" t="s">
        <v>53</v>
      </c>
      <c r="F65" s="15">
        <f>'3'!G317</f>
        <v>76</v>
      </c>
      <c r="G65" s="56"/>
    </row>
    <row r="66" spans="1:7" s="7" customFormat="1" ht="43.5" customHeight="1" x14ac:dyDescent="0.2">
      <c r="A66" s="130" t="str">
        <f>'3'!A219</f>
        <v>Обеспечение деятельности финансовых, налоговых и таможенных органов и органов финансового (финансово-бюджетного) надзора</v>
      </c>
      <c r="B66" s="112" t="s">
        <v>15</v>
      </c>
      <c r="C66" s="112" t="s">
        <v>38</v>
      </c>
      <c r="D66" s="111"/>
      <c r="E66" s="111"/>
      <c r="F66" s="11">
        <f>F67+F77</f>
        <v>79252.2</v>
      </c>
      <c r="G66" s="59"/>
    </row>
    <row r="67" spans="1:7" s="7" customFormat="1" ht="42.75" x14ac:dyDescent="0.2">
      <c r="A67" s="130" t="str">
        <f>'3'!A220</f>
        <v>Муниципальная программа «Управление муниципальными финансами и имуществом муниципального образования Билибинский муниципальный район»</v>
      </c>
      <c r="B67" s="112" t="s">
        <v>15</v>
      </c>
      <c r="C67" s="112" t="s">
        <v>38</v>
      </c>
      <c r="D67" s="111" t="s">
        <v>241</v>
      </c>
      <c r="E67" s="111"/>
      <c r="F67" s="11">
        <f>F68</f>
        <v>69627.199999999997</v>
      </c>
      <c r="G67" s="56"/>
    </row>
    <row r="68" spans="1:7" s="7" customFormat="1" ht="30" x14ac:dyDescent="0.25">
      <c r="A68" s="131" t="str">
        <f>'3'!A221</f>
        <v>Подпрограмма: «Обеспечение деятельности муниципальных органов и подведомственных учреждений»</v>
      </c>
      <c r="B68" s="43" t="s">
        <v>15</v>
      </c>
      <c r="C68" s="43" t="s">
        <v>38</v>
      </c>
      <c r="D68" s="28" t="s">
        <v>242</v>
      </c>
      <c r="E68" s="28"/>
      <c r="F68" s="15">
        <f>F69</f>
        <v>69627.199999999997</v>
      </c>
      <c r="G68" s="56"/>
    </row>
    <row r="69" spans="1:7" s="7" customFormat="1" ht="30" x14ac:dyDescent="0.25">
      <c r="A69" s="131" t="str">
        <f>'3'!A222</f>
        <v>Основное мероприятие: «Обеспечение функционирования муниципальных  органов»</v>
      </c>
      <c r="B69" s="43" t="s">
        <v>15</v>
      </c>
      <c r="C69" s="43" t="s">
        <v>38</v>
      </c>
      <c r="D69" s="28" t="s">
        <v>243</v>
      </c>
      <c r="E69" s="28"/>
      <c r="F69" s="15">
        <f>F70+F71+F72+F73+F74+F75+F76</f>
        <v>69627.199999999997</v>
      </c>
      <c r="G69" s="56"/>
    </row>
    <row r="70" spans="1:7" s="7" customFormat="1" ht="90" x14ac:dyDescent="0.25">
      <c r="A70" s="131" t="str">
        <f>'3'!A223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70" s="43" t="s">
        <v>15</v>
      </c>
      <c r="C70" s="43" t="s">
        <v>38</v>
      </c>
      <c r="D70" s="28" t="s">
        <v>244</v>
      </c>
      <c r="E70" s="28" t="s">
        <v>52</v>
      </c>
      <c r="F70" s="15">
        <f>'3'!G223</f>
        <v>58714.6</v>
      </c>
      <c r="G70" s="56"/>
    </row>
    <row r="71" spans="1:7" s="7" customFormat="1" ht="45" x14ac:dyDescent="0.25">
      <c r="A71" s="131" t="str">
        <f>'3'!A224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(муниципальных) нужд)</v>
      </c>
      <c r="B71" s="43" t="s">
        <v>15</v>
      </c>
      <c r="C71" s="43" t="s">
        <v>38</v>
      </c>
      <c r="D71" s="28" t="s">
        <v>244</v>
      </c>
      <c r="E71" s="28" t="s">
        <v>53</v>
      </c>
      <c r="F71" s="15">
        <f>'3'!G224</f>
        <v>5507.6</v>
      </c>
      <c r="G71" s="56"/>
    </row>
    <row r="72" spans="1:7" s="7" customFormat="1" ht="45" hidden="1" customHeight="1" x14ac:dyDescent="0.25">
      <c r="A72" s="131" t="str">
        <f>'3'!A225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72" s="43" t="s">
        <v>15</v>
      </c>
      <c r="C72" s="43" t="s">
        <v>38</v>
      </c>
      <c r="D72" s="28" t="s">
        <v>244</v>
      </c>
      <c r="E72" s="28" t="s">
        <v>54</v>
      </c>
      <c r="F72" s="15">
        <f>'3'!G225</f>
        <v>0</v>
      </c>
      <c r="G72" s="56"/>
    </row>
    <row r="73" spans="1:7" s="7" customFormat="1" ht="120" x14ac:dyDescent="0.25">
      <c r="A73" s="131" t="str">
        <f>'3'!A226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73" s="43" t="s">
        <v>15</v>
      </c>
      <c r="C73" s="43" t="s">
        <v>38</v>
      </c>
      <c r="D73" s="28" t="s">
        <v>246</v>
      </c>
      <c r="E73" s="28" t="s">
        <v>52</v>
      </c>
      <c r="F73" s="15">
        <f>'3'!G226</f>
        <v>3677.5</v>
      </c>
      <c r="G73" s="56"/>
    </row>
    <row r="74" spans="1:7" s="7" customFormat="1" ht="90" x14ac:dyDescent="0.25">
      <c r="A74" s="131" t="str">
        <f>'3'!A227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74" s="43" t="s">
        <v>15</v>
      </c>
      <c r="C74" s="43" t="s">
        <v>38</v>
      </c>
      <c r="D74" s="28" t="s">
        <v>245</v>
      </c>
      <c r="E74" s="28" t="s">
        <v>52</v>
      </c>
      <c r="F74" s="15">
        <f>'3'!G227</f>
        <v>1727.5</v>
      </c>
      <c r="G74" s="56"/>
    </row>
    <row r="75" spans="1:7" s="7" customFormat="1" ht="84" hidden="1" customHeight="1" x14ac:dyDescent="0.25">
      <c r="A75" s="131" t="str">
        <f>'3'!A228</f>
        <v>Дотации (гранты) за достижение показателей деятельности органов местного самоуправления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75" s="43" t="s">
        <v>15</v>
      </c>
      <c r="C75" s="43" t="s">
        <v>38</v>
      </c>
      <c r="D75" s="16" t="str">
        <f>'3'!E228</f>
        <v>06 4 01 41040</v>
      </c>
      <c r="E75" s="28">
        <v>100</v>
      </c>
      <c r="F75" s="15">
        <f>'3'!G228</f>
        <v>0</v>
      </c>
      <c r="G75" s="56"/>
    </row>
    <row r="76" spans="1:7" s="7" customFormat="1" ht="90" hidden="1" customHeight="1" x14ac:dyDescent="0.25">
      <c r="A76" s="131" t="str">
        <f>'3'!A229</f>
        <v>Иные межбюджетные трансферты бюджетам муниципальных образований Чукотского автономного округа за достижение показателей деятельности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76" s="13" t="str">
        <f>'3'!C229</f>
        <v>01</v>
      </c>
      <c r="C76" s="13" t="str">
        <f>'3'!D229</f>
        <v>06</v>
      </c>
      <c r="D76" s="281" t="str">
        <f>'3'!E229</f>
        <v>06 4 01 4555Г</v>
      </c>
      <c r="E76" s="281" t="str">
        <f>'3'!F229</f>
        <v>100</v>
      </c>
      <c r="F76" s="15">
        <f>'3'!G229</f>
        <v>0</v>
      </c>
      <c r="G76" s="56"/>
    </row>
    <row r="77" spans="1:7" s="7" customFormat="1" ht="15" x14ac:dyDescent="0.2">
      <c r="A77" s="130" t="str">
        <f>'3'!A274</f>
        <v>Счетная палата муниципального образования</v>
      </c>
      <c r="B77" s="112" t="s">
        <v>15</v>
      </c>
      <c r="C77" s="112" t="s">
        <v>38</v>
      </c>
      <c r="D77" s="111" t="s">
        <v>275</v>
      </c>
      <c r="E77" s="111"/>
      <c r="F77" s="11">
        <f>F78</f>
        <v>9625</v>
      </c>
      <c r="G77" s="56"/>
    </row>
    <row r="78" spans="1:7" s="7" customFormat="1" ht="30" x14ac:dyDescent="0.25">
      <c r="A78" s="131" t="str">
        <f>'3'!A275</f>
        <v>Обеспечение функционирования Счетной палаты муниципального образования</v>
      </c>
      <c r="B78" s="43" t="s">
        <v>15</v>
      </c>
      <c r="C78" s="43" t="s">
        <v>38</v>
      </c>
      <c r="D78" s="28" t="s">
        <v>276</v>
      </c>
      <c r="E78" s="28"/>
      <c r="F78" s="15">
        <f>F79+F80+F81+F82</f>
        <v>9625</v>
      </c>
      <c r="G78" s="56"/>
    </row>
    <row r="79" spans="1:7" s="7" customFormat="1" ht="90" x14ac:dyDescent="0.25">
      <c r="A79" s="131" t="str">
        <f>'3'!A276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79" s="43" t="s">
        <v>15</v>
      </c>
      <c r="C79" s="43" t="s">
        <v>38</v>
      </c>
      <c r="D79" s="28" t="s">
        <v>277</v>
      </c>
      <c r="E79" s="28" t="s">
        <v>52</v>
      </c>
      <c r="F79" s="15">
        <f>'3'!G276</f>
        <v>9272.2000000000007</v>
      </c>
      <c r="G79" s="56"/>
    </row>
    <row r="80" spans="1:7" s="7" customFormat="1" ht="45" x14ac:dyDescent="0.25">
      <c r="A80" s="131" t="str">
        <f>'3'!A277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(муниципальных) нужд)</v>
      </c>
      <c r="B80" s="43" t="s">
        <v>15</v>
      </c>
      <c r="C80" s="43" t="s">
        <v>38</v>
      </c>
      <c r="D80" s="28" t="s">
        <v>277</v>
      </c>
      <c r="E80" s="28" t="s">
        <v>53</v>
      </c>
      <c r="F80" s="15">
        <f>'3'!G277</f>
        <v>238.8</v>
      </c>
      <c r="G80" s="56"/>
    </row>
    <row r="81" spans="1:7" s="7" customFormat="1" ht="90" x14ac:dyDescent="0.25">
      <c r="A81" s="131" t="s">
        <v>249</v>
      </c>
      <c r="B81" s="43" t="s">
        <v>15</v>
      </c>
      <c r="C81" s="43" t="s">
        <v>38</v>
      </c>
      <c r="D81" s="28" t="s">
        <v>278</v>
      </c>
      <c r="E81" s="28" t="s">
        <v>52</v>
      </c>
      <c r="F81" s="15">
        <f>'3'!G278</f>
        <v>114</v>
      </c>
      <c r="G81" s="56"/>
    </row>
    <row r="82" spans="1:7" s="7" customFormat="1" ht="75" hidden="1" x14ac:dyDescent="0.25">
      <c r="A82" s="131" t="str">
        <f>'3'!A279</f>
        <v>Дотации (гранты) за достижение показателей деятельности органов местного самоуправления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82" s="43" t="s">
        <v>15</v>
      </c>
      <c r="C82" s="43" t="s">
        <v>38</v>
      </c>
      <c r="D82" s="16" t="str">
        <f>'3'!E279</f>
        <v>85 1 00 41040</v>
      </c>
      <c r="E82" s="16" t="str">
        <f>'3'!F279</f>
        <v>100</v>
      </c>
      <c r="F82" s="15">
        <f>'3'!G279</f>
        <v>0</v>
      </c>
      <c r="G82" s="56"/>
    </row>
    <row r="83" spans="1:7" s="7" customFormat="1" ht="15" hidden="1" x14ac:dyDescent="0.2">
      <c r="A83" s="130" t="s">
        <v>19</v>
      </c>
      <c r="B83" s="112" t="s">
        <v>15</v>
      </c>
      <c r="C83" s="112" t="s">
        <v>20</v>
      </c>
      <c r="D83" s="111"/>
      <c r="E83" s="111"/>
      <c r="F83" s="11">
        <f>F84</f>
        <v>0</v>
      </c>
      <c r="G83" s="56"/>
    </row>
    <row r="84" spans="1:7" s="7" customFormat="1" ht="15" hidden="1" x14ac:dyDescent="0.2">
      <c r="A84" s="130" t="s">
        <v>911</v>
      </c>
      <c r="B84" s="112" t="s">
        <v>15</v>
      </c>
      <c r="C84" s="112" t="s">
        <v>20</v>
      </c>
      <c r="D84" s="111" t="s">
        <v>386</v>
      </c>
      <c r="E84" s="111"/>
      <c r="F84" s="11">
        <f>F85</f>
        <v>0</v>
      </c>
      <c r="G84" s="56"/>
    </row>
    <row r="85" spans="1:7" s="7" customFormat="1" ht="30" hidden="1" x14ac:dyDescent="0.25">
      <c r="A85" s="131" t="s">
        <v>879</v>
      </c>
      <c r="B85" s="43" t="s">
        <v>15</v>
      </c>
      <c r="C85" s="43" t="s">
        <v>20</v>
      </c>
      <c r="D85" s="28" t="s">
        <v>880</v>
      </c>
      <c r="E85" s="28"/>
      <c r="F85" s="15">
        <f>F86+F87</f>
        <v>0</v>
      </c>
      <c r="G85" s="56"/>
    </row>
    <row r="86" spans="1:7" s="7" customFormat="1" ht="45" hidden="1" x14ac:dyDescent="0.25">
      <c r="A86" s="131" t="str">
        <f>'3'!A321</f>
        <v>Расходы на проведение выборов Главы муниципального образования (Закупка товаров, работ и услуг для обеспечения государственных (муниципальных) нужд)</v>
      </c>
      <c r="B86" s="43" t="s">
        <v>15</v>
      </c>
      <c r="C86" s="43" t="s">
        <v>20</v>
      </c>
      <c r="D86" s="16" t="s">
        <v>876</v>
      </c>
      <c r="E86" s="28">
        <v>200</v>
      </c>
      <c r="F86" s="15">
        <f>'3'!G321</f>
        <v>0</v>
      </c>
      <c r="G86" s="56"/>
    </row>
    <row r="87" spans="1:7" s="7" customFormat="1" ht="45" hidden="1" x14ac:dyDescent="0.25">
      <c r="A87" s="131" t="str">
        <f>'3'!A540</f>
        <v>Расходы на проведение выборов в представительные органы муниципального образования (Закупка товаров, работ и услуг для обеспечения государственных (муниципальных) нужд)</v>
      </c>
      <c r="B87" s="43" t="s">
        <v>15</v>
      </c>
      <c r="C87" s="43" t="s">
        <v>20</v>
      </c>
      <c r="D87" s="16" t="s">
        <v>878</v>
      </c>
      <c r="E87" s="28" t="s">
        <v>53</v>
      </c>
      <c r="F87" s="15">
        <f>'3'!G540</f>
        <v>0</v>
      </c>
      <c r="G87" s="56"/>
    </row>
    <row r="88" spans="1:7" s="7" customFormat="1" ht="15" x14ac:dyDescent="0.2">
      <c r="A88" s="130" t="str">
        <f>'3'!A230</f>
        <v>Резервные фонды</v>
      </c>
      <c r="B88" s="112" t="s">
        <v>15</v>
      </c>
      <c r="C88" s="112" t="s">
        <v>11</v>
      </c>
      <c r="D88" s="111"/>
      <c r="E88" s="111"/>
      <c r="F88" s="11">
        <f>F93+F89</f>
        <v>22705.1</v>
      </c>
      <c r="G88" s="56"/>
    </row>
    <row r="89" spans="1:7" s="7" customFormat="1" ht="42.75" hidden="1" x14ac:dyDescent="0.2">
      <c r="A89" s="130" t="str">
        <f>'3'!A231</f>
        <v>Муниципальная программа «Управление муниципальными финансами и имуществом муниципального образования Билибинский муниципальный район»</v>
      </c>
      <c r="B89" s="9" t="str">
        <f>'3'!C231</f>
        <v>01</v>
      </c>
      <c r="C89" s="9" t="str">
        <f>'3'!D231</f>
        <v>11</v>
      </c>
      <c r="D89" s="46" t="str">
        <f>'3'!E231</f>
        <v>06</v>
      </c>
      <c r="E89" s="9"/>
      <c r="F89" s="11">
        <f>F90</f>
        <v>0</v>
      </c>
      <c r="G89" s="56"/>
    </row>
    <row r="90" spans="1:7" s="7" customFormat="1" ht="30" hidden="1" x14ac:dyDescent="0.25">
      <c r="A90" s="131" t="str">
        <f>'3'!A232</f>
        <v>Подпрограмма: «Обеспечение деятельности муниципальных органов и подведомственных учреждений»</v>
      </c>
      <c r="B90" s="14" t="str">
        <f>'3'!C232</f>
        <v>01</v>
      </c>
      <c r="C90" s="14" t="str">
        <f>'3'!D232</f>
        <v>11</v>
      </c>
      <c r="D90" s="16" t="str">
        <f>'3'!E232</f>
        <v>06 4</v>
      </c>
      <c r="E90" s="14"/>
      <c r="F90" s="15">
        <f>F91</f>
        <v>0</v>
      </c>
      <c r="G90" s="56"/>
    </row>
    <row r="91" spans="1:7" s="7" customFormat="1" ht="30" hidden="1" x14ac:dyDescent="0.25">
      <c r="A91" s="131" t="str">
        <f>'3'!A233</f>
        <v>Основное мероприятие: «Обеспечение функционирования муниципальных  органов»</v>
      </c>
      <c r="B91" s="14" t="str">
        <f>'3'!C233</f>
        <v>01</v>
      </c>
      <c r="C91" s="14" t="str">
        <f>'3'!D233</f>
        <v>11</v>
      </c>
      <c r="D91" s="16" t="str">
        <f>'3'!E233</f>
        <v>06 4 01</v>
      </c>
      <c r="E91" s="14"/>
      <c r="F91" s="15">
        <f>F92</f>
        <v>0</v>
      </c>
      <c r="G91" s="56"/>
    </row>
    <row r="92" spans="1:7" s="7" customFormat="1" ht="45" hidden="1" x14ac:dyDescent="0.25">
      <c r="A92" s="131" t="str">
        <f>'3'!A234</f>
        <v>Компенсация расходов, связанных с переездом в соответствии с муниципальными правовыми актами муниципальных образований (Иные бюджетные ассигнования)</v>
      </c>
      <c r="B92" s="14" t="str">
        <f>'3'!C234</f>
        <v>01</v>
      </c>
      <c r="C92" s="14" t="str">
        <f>'3'!D234</f>
        <v>11</v>
      </c>
      <c r="D92" s="16" t="str">
        <f>'3'!E234</f>
        <v>06 4 01 10120</v>
      </c>
      <c r="E92" s="14" t="str">
        <f>'3'!F234</f>
        <v>800</v>
      </c>
      <c r="F92" s="15">
        <f>'3'!G234</f>
        <v>0</v>
      </c>
      <c r="G92" s="56"/>
    </row>
    <row r="93" spans="1:7" s="7" customFormat="1" ht="28.5" x14ac:dyDescent="0.2">
      <c r="A93" s="130" t="str">
        <f>'3'!A235</f>
        <v>Непрограммное направление расходов, связанное с обязательствами муниципального образования</v>
      </c>
      <c r="B93" s="112" t="s">
        <v>15</v>
      </c>
      <c r="C93" s="112" t="s">
        <v>11</v>
      </c>
      <c r="D93" s="111" t="s">
        <v>251</v>
      </c>
      <c r="E93" s="111"/>
      <c r="F93" s="11">
        <f>F94</f>
        <v>22705.1</v>
      </c>
      <c r="G93" s="56"/>
    </row>
    <row r="94" spans="1:7" s="7" customFormat="1" ht="45" x14ac:dyDescent="0.25">
      <c r="A94" s="131" t="str">
        <f>'3'!A236</f>
        <v>Исполнение обязательств муниципального образования исполнительно-распорядительными  органами муниципального образования</v>
      </c>
      <c r="B94" s="43" t="s">
        <v>15</v>
      </c>
      <c r="C94" s="43" t="s">
        <v>11</v>
      </c>
      <c r="D94" s="28" t="s">
        <v>252</v>
      </c>
      <c r="E94" s="28"/>
      <c r="F94" s="15">
        <f>F95+F96</f>
        <v>22705.1</v>
      </c>
      <c r="G94" s="56"/>
    </row>
    <row r="95" spans="1:7" s="7" customFormat="1" ht="45" x14ac:dyDescent="0.25">
      <c r="A95" s="131" t="str">
        <f>'3'!A237</f>
        <v>Резервный фонд Администрации муниципального образования Билибинский муниципальный район (Иные бюджетные ассигнования)</v>
      </c>
      <c r="B95" s="43" t="s">
        <v>15</v>
      </c>
      <c r="C95" s="43" t="s">
        <v>11</v>
      </c>
      <c r="D95" s="28" t="s">
        <v>396</v>
      </c>
      <c r="E95" s="28" t="s">
        <v>54</v>
      </c>
      <c r="F95" s="15">
        <f>'3'!G237</f>
        <v>11352.6</v>
      </c>
      <c r="G95" s="56"/>
    </row>
    <row r="96" spans="1:7" s="7" customFormat="1" ht="15.75" x14ac:dyDescent="0.25">
      <c r="A96" s="131" t="str">
        <f>'3'!A238</f>
        <v>Прочие мероприятия (Иные бюджетные ассигнования)</v>
      </c>
      <c r="B96" s="43" t="s">
        <v>15</v>
      </c>
      <c r="C96" s="43" t="s">
        <v>11</v>
      </c>
      <c r="D96" s="28" t="s">
        <v>462</v>
      </c>
      <c r="E96" s="28" t="s">
        <v>54</v>
      </c>
      <c r="F96" s="15">
        <f>'3'!G238</f>
        <v>11352.5</v>
      </c>
      <c r="G96" s="56"/>
    </row>
    <row r="97" spans="1:8" s="7" customFormat="1" ht="15" x14ac:dyDescent="0.2">
      <c r="A97" s="130" t="str">
        <f>'3'!A239</f>
        <v>Другие общегосударственные вопросы</v>
      </c>
      <c r="B97" s="112" t="s">
        <v>15</v>
      </c>
      <c r="C97" s="112" t="s">
        <v>12</v>
      </c>
      <c r="D97" s="111"/>
      <c r="E97" s="111"/>
      <c r="F97" s="11">
        <f>F98+F102</f>
        <v>13465</v>
      </c>
      <c r="G97" s="56"/>
    </row>
    <row r="98" spans="1:8" s="7" customFormat="1" ht="42.75" x14ac:dyDescent="0.2">
      <c r="A98" s="130" t="str">
        <f>'3'!A240</f>
        <v>Муниципальная программа «Управление муниципальными финансами и имуществом муниципального образования Билибинский муниципальный район»</v>
      </c>
      <c r="B98" s="112" t="s">
        <v>15</v>
      </c>
      <c r="C98" s="112" t="s">
        <v>12</v>
      </c>
      <c r="D98" s="111" t="s">
        <v>38</v>
      </c>
      <c r="E98" s="111"/>
      <c r="F98" s="11">
        <f>F99</f>
        <v>13045</v>
      </c>
      <c r="G98" s="56"/>
    </row>
    <row r="99" spans="1:8" s="7" customFormat="1" ht="30" x14ac:dyDescent="0.25">
      <c r="A99" s="131" t="str">
        <f>'3'!A241</f>
        <v>Подпрограмма: «Управление имуществом муниципального образования Билибинский муниципальный район»</v>
      </c>
      <c r="B99" s="43" t="s">
        <v>15</v>
      </c>
      <c r="C99" s="43" t="s">
        <v>12</v>
      </c>
      <c r="D99" s="28" t="s">
        <v>253</v>
      </c>
      <c r="E99" s="28"/>
      <c r="F99" s="15">
        <f>F100</f>
        <v>13045</v>
      </c>
      <c r="G99" s="56"/>
    </row>
    <row r="100" spans="1:8" s="7" customFormat="1" ht="30" x14ac:dyDescent="0.25">
      <c r="A100" s="131" t="str">
        <f>'3'!A242</f>
        <v>Основное мероприятие: «Сохранение объектов недвижимого имущества, составляющих казну муниципального образования»</v>
      </c>
      <c r="B100" s="43" t="s">
        <v>15</v>
      </c>
      <c r="C100" s="43" t="s">
        <v>12</v>
      </c>
      <c r="D100" s="28" t="s">
        <v>254</v>
      </c>
      <c r="E100" s="28"/>
      <c r="F100" s="15">
        <f>F101</f>
        <v>13045</v>
      </c>
      <c r="G100" s="56"/>
    </row>
    <row r="101" spans="1:8" s="7" customFormat="1" ht="45" x14ac:dyDescent="0.25">
      <c r="A101" s="131" t="str">
        <f>'3'!A243</f>
        <v>Содержание и обслуживание казны муниципального образования Билибинский муниципальный район (Закупка товаров, работ и услуг для обеспечения государственных (муниципальных) нужд)</v>
      </c>
      <c r="B101" s="43" t="s">
        <v>15</v>
      </c>
      <c r="C101" s="43" t="s">
        <v>12</v>
      </c>
      <c r="D101" s="28" t="s">
        <v>255</v>
      </c>
      <c r="E101" s="28" t="s">
        <v>53</v>
      </c>
      <c r="F101" s="15">
        <f>'3'!G243</f>
        <v>13045</v>
      </c>
      <c r="G101" s="56"/>
    </row>
    <row r="102" spans="1:8" s="7" customFormat="1" ht="28.5" x14ac:dyDescent="0.2">
      <c r="A102" s="130" t="str">
        <f>'3'!A235</f>
        <v>Непрограммное направление расходов, связанное с обязательствами муниципального образования</v>
      </c>
      <c r="B102" s="112" t="s">
        <v>15</v>
      </c>
      <c r="C102" s="112" t="s">
        <v>12</v>
      </c>
      <c r="D102" s="111" t="s">
        <v>251</v>
      </c>
      <c r="E102" s="111"/>
      <c r="F102" s="11">
        <f>F103+F107</f>
        <v>420</v>
      </c>
      <c r="G102" s="56"/>
    </row>
    <row r="103" spans="1:8" s="7" customFormat="1" ht="45" x14ac:dyDescent="0.25">
      <c r="A103" s="131" t="str">
        <f>'3'!A236</f>
        <v>Исполнение обязательств муниципального образования исполнительно-распорядительными  органами муниципального образования</v>
      </c>
      <c r="B103" s="43" t="s">
        <v>15</v>
      </c>
      <c r="C103" s="43" t="s">
        <v>12</v>
      </c>
      <c r="D103" s="28" t="s">
        <v>252</v>
      </c>
      <c r="E103" s="28"/>
      <c r="F103" s="15">
        <f>F104+F106+F105</f>
        <v>300</v>
      </c>
      <c r="G103" s="56"/>
    </row>
    <row r="104" spans="1:8" s="7" customFormat="1" ht="30" x14ac:dyDescent="0.25">
      <c r="A104" s="131" t="str">
        <f>'3'!A325</f>
        <v>Расходы на Почетные Грамоты (Социальное обеспечение и иные выплаты населению)</v>
      </c>
      <c r="B104" s="43" t="s">
        <v>15</v>
      </c>
      <c r="C104" s="43" t="s">
        <v>12</v>
      </c>
      <c r="D104" s="28" t="s">
        <v>290</v>
      </c>
      <c r="E104" s="28" t="s">
        <v>55</v>
      </c>
      <c r="F104" s="15">
        <f>'3'!G325</f>
        <v>300</v>
      </c>
      <c r="G104" s="56"/>
    </row>
    <row r="105" spans="1:8" s="7" customFormat="1" ht="48.75" hidden="1" customHeight="1" x14ac:dyDescent="0.25">
      <c r="A105" s="131" t="str">
        <f>'3'!A326</f>
        <v>Резервный фонд Администрации муниципального образования Билибинский муниципальный район (Социальное обеспечение и иные выплаты населению)</v>
      </c>
      <c r="B105" s="14" t="str">
        <f>'3'!C326</f>
        <v>01</v>
      </c>
      <c r="C105" s="14" t="str">
        <f>'3'!D326</f>
        <v>13</v>
      </c>
      <c r="D105" s="16" t="str">
        <f>'3'!E326</f>
        <v>82 2 00 20020</v>
      </c>
      <c r="E105" s="16" t="str">
        <f>'3'!F326</f>
        <v>300</v>
      </c>
      <c r="F105" s="15">
        <f>'3'!G326</f>
        <v>0</v>
      </c>
      <c r="G105" s="56"/>
    </row>
    <row r="106" spans="1:8" s="7" customFormat="1" ht="30.75" hidden="1" customHeight="1" x14ac:dyDescent="0.25">
      <c r="A106" s="131" t="str">
        <f>'3'!A327</f>
        <v>Резервный фонд Администрации муниципального образования Билибинский муниципальный район (Иные бюджетные ассигнования)</v>
      </c>
      <c r="B106" s="14" t="str">
        <f>'3'!C327</f>
        <v>01</v>
      </c>
      <c r="C106" s="14" t="str">
        <f>'3'!D327</f>
        <v>13</v>
      </c>
      <c r="D106" s="28" t="str">
        <f>'3'!E327</f>
        <v>82 2 00 20020</v>
      </c>
      <c r="E106" s="16" t="str">
        <f>'3'!F327</f>
        <v>800</v>
      </c>
      <c r="F106" s="15">
        <f>'3'!G327</f>
        <v>0</v>
      </c>
      <c r="G106" s="56"/>
    </row>
    <row r="107" spans="1:8" s="7" customFormat="1" ht="30" x14ac:dyDescent="0.25">
      <c r="A107" s="131" t="str">
        <f>'3'!A543</f>
        <v>Исполнение обязательств муниципального образования представительными  органами муниципального образования</v>
      </c>
      <c r="B107" s="43" t="s">
        <v>15</v>
      </c>
      <c r="C107" s="43" t="s">
        <v>12</v>
      </c>
      <c r="D107" s="28" t="s">
        <v>452</v>
      </c>
      <c r="E107" s="28"/>
      <c r="F107" s="15">
        <f>F108</f>
        <v>120</v>
      </c>
      <c r="G107" s="56"/>
    </row>
    <row r="108" spans="1:8" s="7" customFormat="1" ht="30" x14ac:dyDescent="0.25">
      <c r="A108" s="131" t="str">
        <f>'3'!A544</f>
        <v>Расходы на Почетные Грамоты (Социальное обеспечение и иные выплаты населению)</v>
      </c>
      <c r="B108" s="43" t="s">
        <v>15</v>
      </c>
      <c r="C108" s="43" t="s">
        <v>12</v>
      </c>
      <c r="D108" s="28" t="s">
        <v>453</v>
      </c>
      <c r="E108" s="28">
        <v>300</v>
      </c>
      <c r="F108" s="15">
        <f>'3'!G544</f>
        <v>120</v>
      </c>
      <c r="G108" s="56"/>
    </row>
    <row r="109" spans="1:8" s="7" customFormat="1" ht="28.5" x14ac:dyDescent="0.2">
      <c r="A109" s="130" t="str">
        <f>'3'!A328</f>
        <v>Национальная безопасность и правоохранительная деятельность</v>
      </c>
      <c r="B109" s="112" t="s">
        <v>17</v>
      </c>
      <c r="C109" s="112"/>
      <c r="D109" s="111"/>
      <c r="E109" s="111"/>
      <c r="F109" s="11">
        <f>F110+F120+F115</f>
        <v>18527.7</v>
      </c>
      <c r="G109" s="160"/>
      <c r="H109" s="158"/>
    </row>
    <row r="110" spans="1:8" s="7" customFormat="1" ht="15" x14ac:dyDescent="0.2">
      <c r="A110" s="130" t="str">
        <f>'3'!A329</f>
        <v>Органы юстиции</v>
      </c>
      <c r="B110" s="112" t="s">
        <v>17</v>
      </c>
      <c r="C110" s="112" t="s">
        <v>18</v>
      </c>
      <c r="D110" s="111"/>
      <c r="E110" s="111"/>
      <c r="F110" s="11">
        <f>F111</f>
        <v>5970.6</v>
      </c>
      <c r="G110" s="56"/>
    </row>
    <row r="111" spans="1:8" s="7" customFormat="1" ht="28.5" x14ac:dyDescent="0.2">
      <c r="A111" s="130" t="str">
        <f>'3'!A330</f>
        <v>Непрограммное направление расходов по обеспечению функционирования органов местного самоуправления</v>
      </c>
      <c r="B111" s="112" t="s">
        <v>17</v>
      </c>
      <c r="C111" s="112" t="s">
        <v>18</v>
      </c>
      <c r="D111" s="111" t="s">
        <v>165</v>
      </c>
      <c r="E111" s="111"/>
      <c r="F111" s="11">
        <f>F112</f>
        <v>5970.6</v>
      </c>
      <c r="G111" s="56"/>
    </row>
    <row r="112" spans="1:8" s="7" customFormat="1" ht="30" x14ac:dyDescent="0.25">
      <c r="A112" s="131" t="str">
        <f>'3'!A331</f>
        <v>Обеспечение функционирования исполнительно - распорядительных органов местного самоуправления</v>
      </c>
      <c r="B112" s="43" t="s">
        <v>17</v>
      </c>
      <c r="C112" s="43" t="s">
        <v>18</v>
      </c>
      <c r="D112" s="28" t="s">
        <v>166</v>
      </c>
      <c r="E112" s="28"/>
      <c r="F112" s="15">
        <f>F114+F113</f>
        <v>5970.6</v>
      </c>
      <c r="G112" s="56"/>
    </row>
    <row r="113" spans="1:8" s="7" customFormat="1" ht="74.25" hidden="1" customHeight="1" x14ac:dyDescent="0.25">
      <c r="A113" s="131" t="str">
        <f>'3'!A332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113" s="14" t="str">
        <f>'3'!C332</f>
        <v>03</v>
      </c>
      <c r="C113" s="14" t="str">
        <f>'3'!D332</f>
        <v>04</v>
      </c>
      <c r="D113" s="14" t="str">
        <f>'3'!E332</f>
        <v>80 2 00 41040</v>
      </c>
      <c r="E113" s="14" t="str">
        <f>'3'!F332</f>
        <v>100</v>
      </c>
      <c r="F113" s="15">
        <f>'3'!G332</f>
        <v>0</v>
      </c>
      <c r="G113" s="56"/>
    </row>
    <row r="114" spans="1:8" s="7" customFormat="1" ht="90" x14ac:dyDescent="0.25">
      <c r="A114" s="131" t="str">
        <f>'3'!A333</f>
        <v>Расходы на осуществление полномочий по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114" s="43" t="s">
        <v>17</v>
      </c>
      <c r="C114" s="43" t="s">
        <v>18</v>
      </c>
      <c r="D114" s="28" t="s">
        <v>297</v>
      </c>
      <c r="E114" s="28" t="s">
        <v>52</v>
      </c>
      <c r="F114" s="15">
        <f>'3'!G333</f>
        <v>5970.6</v>
      </c>
      <c r="G114" s="56"/>
    </row>
    <row r="115" spans="1:8" s="8" customFormat="1" ht="15.75" x14ac:dyDescent="0.25">
      <c r="A115" s="130" t="s">
        <v>806</v>
      </c>
      <c r="B115" s="112" t="s">
        <v>17</v>
      </c>
      <c r="C115" s="112" t="s">
        <v>35</v>
      </c>
      <c r="D115" s="111"/>
      <c r="E115" s="111"/>
      <c r="F115" s="11">
        <f>F116</f>
        <v>10882.2</v>
      </c>
      <c r="G115" s="58"/>
    </row>
    <row r="116" spans="1:8" s="7" customFormat="1" ht="28.5" x14ac:dyDescent="0.2">
      <c r="A116" s="130" t="str">
        <f>'3'!A335</f>
        <v>Непрограммное направление расходов по обеспечению функционирования органов местного самоуправления</v>
      </c>
      <c r="B116" s="112" t="s">
        <v>17</v>
      </c>
      <c r="C116" s="112" t="s">
        <v>35</v>
      </c>
      <c r="D116" s="111" t="s">
        <v>165</v>
      </c>
      <c r="E116" s="111"/>
      <c r="F116" s="11">
        <f>F117</f>
        <v>10882.2</v>
      </c>
      <c r="G116" s="56"/>
    </row>
    <row r="117" spans="1:8" s="7" customFormat="1" ht="30" x14ac:dyDescent="0.25">
      <c r="A117" s="131" t="str">
        <f>'3'!A336</f>
        <v>Обеспечение функционирования исполнительно - распорядительных органов местного самоуправления</v>
      </c>
      <c r="B117" s="43" t="s">
        <v>17</v>
      </c>
      <c r="C117" s="43" t="s">
        <v>35</v>
      </c>
      <c r="D117" s="28" t="s">
        <v>166</v>
      </c>
      <c r="E117" s="28"/>
      <c r="F117" s="15">
        <f>F118+F119</f>
        <v>10882.2</v>
      </c>
      <c r="G117" s="56"/>
    </row>
    <row r="118" spans="1:8" s="7" customFormat="1" ht="120" x14ac:dyDescent="0.25">
      <c r="A118" s="131" t="str">
        <f>'3'!A337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деятельность в области гражданской защиты населения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118" s="43" t="s">
        <v>17</v>
      </c>
      <c r="C118" s="43" t="s">
        <v>35</v>
      </c>
      <c r="D118" s="28" t="s">
        <v>496</v>
      </c>
      <c r="E118" s="28" t="s">
        <v>52</v>
      </c>
      <c r="F118" s="15">
        <f>'3'!G337</f>
        <v>10654.2</v>
      </c>
      <c r="G118" s="56"/>
    </row>
    <row r="119" spans="1:8" s="7" customFormat="1" ht="90" x14ac:dyDescent="0.25">
      <c r="A119" s="131" t="str">
        <f>'3'!A338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119" s="43" t="s">
        <v>17</v>
      </c>
      <c r="C119" s="43" t="s">
        <v>35</v>
      </c>
      <c r="D119" s="28" t="s">
        <v>398</v>
      </c>
      <c r="E119" s="28" t="s">
        <v>52</v>
      </c>
      <c r="F119" s="15">
        <f>'3'!G338</f>
        <v>228</v>
      </c>
      <c r="G119" s="56"/>
    </row>
    <row r="120" spans="1:8" s="7" customFormat="1" ht="32.25" customHeight="1" x14ac:dyDescent="0.2">
      <c r="A120" s="130" t="str">
        <f>'3'!A339</f>
        <v>Защита населения и территории от чрезвычайных ситуаций природного и техногенного характера, пожарная безопасность</v>
      </c>
      <c r="B120" s="112" t="s">
        <v>17</v>
      </c>
      <c r="C120" s="9" t="str">
        <f>'3'!D339</f>
        <v>10</v>
      </c>
      <c r="D120" s="111"/>
      <c r="E120" s="111"/>
      <c r="F120" s="11">
        <f>F121</f>
        <v>1674.9</v>
      </c>
      <c r="G120" s="56"/>
    </row>
    <row r="121" spans="1:8" s="7" customFormat="1" ht="40.5" customHeight="1" x14ac:dyDescent="0.2">
      <c r="A121" s="130" t="str">
        <f>'3'!A340</f>
        <v>Муниципальная программа «Обеспечение безопасности в муниципальном образовании Билибинский муниципальный район»</v>
      </c>
      <c r="B121" s="9" t="str">
        <f>'3'!C340</f>
        <v>03</v>
      </c>
      <c r="C121" s="9" t="str">
        <f>'3'!D340</f>
        <v>10</v>
      </c>
      <c r="D121" s="46" t="str">
        <f>'3'!E340</f>
        <v>08</v>
      </c>
      <c r="E121" s="111"/>
      <c r="F121" s="11">
        <f>F122</f>
        <v>1674.9</v>
      </c>
      <c r="G121" s="56"/>
    </row>
    <row r="122" spans="1:8" s="7" customFormat="1" ht="30" x14ac:dyDescent="0.25">
      <c r="A122" s="131" t="str">
        <f>'3'!A341</f>
        <v>Подпрограмма: «Пожарная безопасность на территории  муниципального образования Билибинский муниципальный район»</v>
      </c>
      <c r="B122" s="43" t="s">
        <v>17</v>
      </c>
      <c r="C122" s="43">
        <v>10</v>
      </c>
      <c r="D122" s="28" t="s">
        <v>490</v>
      </c>
      <c r="E122" s="28"/>
      <c r="F122" s="15">
        <f>F123</f>
        <v>1674.9</v>
      </c>
      <c r="G122" s="56"/>
    </row>
    <row r="123" spans="1:8" s="7" customFormat="1" ht="30" x14ac:dyDescent="0.25">
      <c r="A123" s="131" t="str">
        <f>'3'!A342</f>
        <v>Основное мероприятие: «Оснащение противопожарным снаряжением и инвентарём добровольных пожарных команд»</v>
      </c>
      <c r="B123" s="43" t="s">
        <v>17</v>
      </c>
      <c r="C123" s="43">
        <v>10</v>
      </c>
      <c r="D123" s="28" t="s">
        <v>492</v>
      </c>
      <c r="E123" s="28"/>
      <c r="F123" s="15">
        <f>F124+F125</f>
        <v>1674.9</v>
      </c>
      <c r="G123" s="56"/>
    </row>
    <row r="124" spans="1:8" s="7" customFormat="1" ht="56.25" customHeight="1" x14ac:dyDescent="0.25">
      <c r="A124" s="131" t="str">
        <f>'3'!A343</f>
        <v>Расходы на материальное стимулирование добровольной пожарной охраны (Закупка товаров, работ и услуг для обеспечения государственных (муниципальных) нужд)</v>
      </c>
      <c r="B124" s="43" t="s">
        <v>17</v>
      </c>
      <c r="C124" s="43">
        <v>10</v>
      </c>
      <c r="D124" s="28" t="s">
        <v>491</v>
      </c>
      <c r="E124" s="28" t="s">
        <v>53</v>
      </c>
      <c r="F124" s="15">
        <f>'3'!G343</f>
        <v>744</v>
      </c>
      <c r="G124" s="56"/>
    </row>
    <row r="125" spans="1:8" s="7" customFormat="1" ht="34.5" customHeight="1" x14ac:dyDescent="0.25">
      <c r="A125" s="131" t="str">
        <f>'3'!A344</f>
        <v>Прочие мероприятия (Закупка товаров, работ и услуг для обеспечения государственных (муниципальных) нужд)</v>
      </c>
      <c r="B125" s="14" t="str">
        <f>'3'!C344</f>
        <v>03</v>
      </c>
      <c r="C125" s="14" t="str">
        <f>'3'!D344</f>
        <v>10</v>
      </c>
      <c r="D125" s="16" t="str">
        <f>'3'!E344</f>
        <v>08 2 01 99999</v>
      </c>
      <c r="E125" s="16" t="str">
        <f>'3'!F344</f>
        <v>200</v>
      </c>
      <c r="F125" s="15">
        <f>'3'!G344</f>
        <v>930.9</v>
      </c>
      <c r="G125" s="56"/>
    </row>
    <row r="126" spans="1:8" s="7" customFormat="1" ht="15" x14ac:dyDescent="0.2">
      <c r="A126" s="130" t="str">
        <f>'3'!A345</f>
        <v>Национальная экономика</v>
      </c>
      <c r="B126" s="112" t="s">
        <v>18</v>
      </c>
      <c r="C126" s="112"/>
      <c r="D126" s="111"/>
      <c r="E126" s="111"/>
      <c r="F126" s="11">
        <f>F127+F134+F146</f>
        <v>701250.5</v>
      </c>
      <c r="G126" s="160"/>
      <c r="H126" s="158"/>
    </row>
    <row r="127" spans="1:8" s="7" customFormat="1" ht="15" x14ac:dyDescent="0.2">
      <c r="A127" s="130" t="str">
        <f>'3'!A346</f>
        <v>Сельское хозяйство и рыболовство</v>
      </c>
      <c r="B127" s="112" t="s">
        <v>18</v>
      </c>
      <c r="C127" s="112" t="s">
        <v>28</v>
      </c>
      <c r="D127" s="111"/>
      <c r="E127" s="111"/>
      <c r="F127" s="11">
        <f>F128</f>
        <v>13541.5</v>
      </c>
      <c r="G127" s="56"/>
    </row>
    <row r="128" spans="1:8" s="7" customFormat="1" ht="28.5" x14ac:dyDescent="0.2">
      <c r="A128" s="130" t="str">
        <f>'3'!A347</f>
        <v>Муниципальная программа «Развитие агропромышленного комплекса Билибинского муниципального района»</v>
      </c>
      <c r="B128" s="112" t="s">
        <v>18</v>
      </c>
      <c r="C128" s="112" t="s">
        <v>28</v>
      </c>
      <c r="D128" s="111" t="s">
        <v>20</v>
      </c>
      <c r="E128" s="111"/>
      <c r="F128" s="11">
        <f>F129</f>
        <v>13541.5</v>
      </c>
      <c r="G128" s="56"/>
    </row>
    <row r="129" spans="1:7" s="7" customFormat="1" ht="30" x14ac:dyDescent="0.25">
      <c r="A129" s="131" t="str">
        <f>'3'!A348</f>
        <v>Подпрограмма: «Развитие пищевой и перерабатывающей промышленности»</v>
      </c>
      <c r="B129" s="43" t="s">
        <v>18</v>
      </c>
      <c r="C129" s="43" t="s">
        <v>28</v>
      </c>
      <c r="D129" s="28" t="s">
        <v>262</v>
      </c>
      <c r="E129" s="28"/>
      <c r="F129" s="15">
        <f>F130</f>
        <v>13541.5</v>
      </c>
      <c r="G129" s="56"/>
    </row>
    <row r="130" spans="1:7" s="7" customFormat="1" ht="30" x14ac:dyDescent="0.25">
      <c r="A130" s="131" t="str">
        <f>'3'!A349</f>
        <v>Основное мероприятие: «Возмещение части затрат на производство пищевой продукции»</v>
      </c>
      <c r="B130" s="43" t="s">
        <v>18</v>
      </c>
      <c r="C130" s="43" t="s">
        <v>28</v>
      </c>
      <c r="D130" s="28" t="s">
        <v>263</v>
      </c>
      <c r="E130" s="28"/>
      <c r="F130" s="15">
        <f>F132+F133+F131</f>
        <v>13541.5</v>
      </c>
      <c r="G130" s="56"/>
    </row>
    <row r="131" spans="1:7" s="7" customFormat="1" ht="30" hidden="1" x14ac:dyDescent="0.25">
      <c r="A131" s="131" t="str">
        <f>'3'!A350</f>
        <v>Прочие мероприятия(Закупка товаров, работ и услуг для обеспечения государственных (муниципальных) нужд)</v>
      </c>
      <c r="B131" s="43" t="str">
        <f>B130</f>
        <v>04</v>
      </c>
      <c r="C131" s="43" t="str">
        <f>C130</f>
        <v>05</v>
      </c>
      <c r="D131" s="28" t="s">
        <v>975</v>
      </c>
      <c r="E131" s="28">
        <v>200</v>
      </c>
      <c r="F131" s="15">
        <f>'3'!G350</f>
        <v>0</v>
      </c>
      <c r="G131" s="56"/>
    </row>
    <row r="132" spans="1:7" s="7" customFormat="1" ht="30" x14ac:dyDescent="0.25">
      <c r="A132" s="124" t="str">
        <f>'3'!A351</f>
        <v>Расходы на финансовую поддержку производства социально-значимых видов хлеба (Иные бюджетные ассигнования)</v>
      </c>
      <c r="B132" s="43" t="s">
        <v>18</v>
      </c>
      <c r="C132" s="43" t="s">
        <v>28</v>
      </c>
      <c r="D132" s="124" t="str">
        <f>'3'!E351</f>
        <v>07 1 01 S2200</v>
      </c>
      <c r="E132" s="28" t="s">
        <v>54</v>
      </c>
      <c r="F132" s="15">
        <f>'3'!G351</f>
        <v>13473.7</v>
      </c>
      <c r="G132" s="56"/>
    </row>
    <row r="133" spans="1:7" s="7" customFormat="1" ht="45" x14ac:dyDescent="0.25">
      <c r="A133" s="164" t="str">
        <f>'3'!A352</f>
        <v>Расходы на финансовую поддержку производства социально-значимых видов хлеба (софинансирование обязательств за счет средств местного бюджета) (Иные бюджетные ассигнования)</v>
      </c>
      <c r="B133" s="43" t="s">
        <v>18</v>
      </c>
      <c r="C133" s="43" t="s">
        <v>28</v>
      </c>
      <c r="D133" s="28" t="s">
        <v>796</v>
      </c>
      <c r="E133" s="28" t="s">
        <v>54</v>
      </c>
      <c r="F133" s="15">
        <f>'3'!G352</f>
        <v>67.8</v>
      </c>
      <c r="G133" s="56"/>
    </row>
    <row r="134" spans="1:7" s="7" customFormat="1" ht="19.5" customHeight="1" x14ac:dyDescent="0.2">
      <c r="A134" s="303" t="str">
        <f>'3'!A353</f>
        <v>Дорожное хозяйство (дорожные фонды)</v>
      </c>
      <c r="B134" s="364" t="str">
        <f>'3'!C353</f>
        <v>04</v>
      </c>
      <c r="C134" s="364" t="str">
        <f>'3'!D353</f>
        <v>09</v>
      </c>
      <c r="D134" s="111"/>
      <c r="E134" s="111"/>
      <c r="F134" s="11">
        <f>F135+F140</f>
        <v>433981.5</v>
      </c>
      <c r="G134" s="56"/>
    </row>
    <row r="135" spans="1:7" s="7" customFormat="1" ht="42" customHeight="1" x14ac:dyDescent="0.2">
      <c r="A135" s="303" t="str">
        <f>'3'!A354</f>
        <v>Муниципальная программа «Развитие транспортной инфраструктуры в муниципальном образовании Билибинский муниципальный район»</v>
      </c>
      <c r="B135" s="9" t="str">
        <f>'3'!C354</f>
        <v>04</v>
      </c>
      <c r="C135" s="9" t="str">
        <f>'3'!D354</f>
        <v>09</v>
      </c>
      <c r="D135" s="46" t="str">
        <f>'3'!E354</f>
        <v>03</v>
      </c>
      <c r="E135" s="111"/>
      <c r="F135" s="11">
        <f>F136</f>
        <v>288329.8</v>
      </c>
      <c r="G135" s="56"/>
    </row>
    <row r="136" spans="1:7" s="7" customFormat="1" ht="29.25" customHeight="1" x14ac:dyDescent="0.25">
      <c r="A136" s="164" t="str">
        <f>'3'!A355</f>
        <v>Подпрограмма: «Совершенствование и развитие сети автомобильных дорог»</v>
      </c>
      <c r="B136" s="14" t="str">
        <f>'3'!C355</f>
        <v>04</v>
      </c>
      <c r="C136" s="14" t="str">
        <f>'3'!D355</f>
        <v>09</v>
      </c>
      <c r="D136" s="16" t="str">
        <f>'3'!E355</f>
        <v>03 1</v>
      </c>
      <c r="E136" s="28"/>
      <c r="F136" s="15">
        <f>F137</f>
        <v>288329.8</v>
      </c>
      <c r="G136" s="56"/>
    </row>
    <row r="137" spans="1:7" s="7" customFormat="1" ht="31.5" customHeight="1" x14ac:dyDescent="0.25">
      <c r="A137" s="164" t="str">
        <f>'3'!A356</f>
        <v>Основное мероприятие: «Содержание автомобильных дорог общего пользования местного значения и сооружений на них»</v>
      </c>
      <c r="B137" s="14" t="str">
        <f>'3'!C356</f>
        <v>04</v>
      </c>
      <c r="C137" s="14" t="str">
        <f>'3'!D356</f>
        <v>09</v>
      </c>
      <c r="D137" s="16" t="str">
        <f>'3'!E356</f>
        <v>03 1 01</v>
      </c>
      <c r="E137" s="28"/>
      <c r="F137" s="15">
        <f>F138+F139</f>
        <v>288329.8</v>
      </c>
      <c r="G137" s="56"/>
    </row>
    <row r="138" spans="1:7" s="7" customFormat="1" ht="27.75" customHeight="1" x14ac:dyDescent="0.25">
      <c r="A138" s="164" t="str">
        <f>'3'!A357</f>
        <v>Расходы на содержание межселенных дорог (Закупка товаров, работ и услуг для обеспечения государственных (муниципальных) нужд)</v>
      </c>
      <c r="B138" s="14" t="str">
        <f>'3'!C357</f>
        <v>04</v>
      </c>
      <c r="C138" s="14" t="str">
        <f>'3'!D357</f>
        <v>09</v>
      </c>
      <c r="D138" s="16" t="str">
        <f>'3'!E357</f>
        <v>03 1 01 80050</v>
      </c>
      <c r="E138" s="16" t="str">
        <f>'3'!F357</f>
        <v>200</v>
      </c>
      <c r="F138" s="15">
        <f>'3'!G357</f>
        <v>80931</v>
      </c>
      <c r="G138" s="56"/>
    </row>
    <row r="139" spans="1:7" s="7" customFormat="1" ht="54.75" customHeight="1" x14ac:dyDescent="0.25">
      <c r="A139" s="164" t="str">
        <f>'3'!A358</f>
        <v>Расходы на ремонт и содержание дорожной сети г.п. Билибино (Закупка товаров, работ и услуг для обеспечения государственных (муниципальных) нужд)</v>
      </c>
      <c r="B139" s="14" t="str">
        <f>'3'!C358</f>
        <v>04</v>
      </c>
      <c r="C139" s="14" t="str">
        <f>'3'!D358</f>
        <v>09</v>
      </c>
      <c r="D139" s="16" t="str">
        <f>'3'!E358</f>
        <v>03 1 01 80070</v>
      </c>
      <c r="E139" s="16" t="str">
        <f>'3'!F358</f>
        <v>200</v>
      </c>
      <c r="F139" s="15">
        <f>'3'!G358</f>
        <v>207398.8</v>
      </c>
      <c r="G139" s="56"/>
    </row>
    <row r="140" spans="1:7" s="7" customFormat="1" ht="45" customHeight="1" x14ac:dyDescent="0.2">
      <c r="A140" s="130" t="str">
        <f>'3'!A359</f>
        <v>Муниципальная программа «Поддержка и развитие  жилищно-коммунального хозяйства и энергетики муниципального образования Билибинский муниципальный район»</v>
      </c>
      <c r="B140" s="112" t="s">
        <v>18</v>
      </c>
      <c r="C140" s="112" t="s">
        <v>35</v>
      </c>
      <c r="D140" s="111" t="s">
        <v>18</v>
      </c>
      <c r="E140" s="111"/>
      <c r="F140" s="11">
        <f>F141</f>
        <v>145651.70000000001</v>
      </c>
      <c r="G140" s="56"/>
    </row>
    <row r="141" spans="1:7" s="7" customFormat="1" ht="45" x14ac:dyDescent="0.25">
      <c r="A141" s="131" t="str">
        <f>'3'!A360</f>
        <v>Подпрограмма: «Развитие инфраструктуры, благоустройства и территориального планирования в муниципальном образовании Билибинский муниципальный район»</v>
      </c>
      <c r="B141" s="43" t="s">
        <v>18</v>
      </c>
      <c r="C141" s="43" t="s">
        <v>35</v>
      </c>
      <c r="D141" s="28" t="s">
        <v>305</v>
      </c>
      <c r="E141" s="28"/>
      <c r="F141" s="15">
        <f>F142+F144</f>
        <v>145651.70000000001</v>
      </c>
      <c r="G141" s="56"/>
    </row>
    <row r="142" spans="1:7" s="7" customFormat="1" ht="30" x14ac:dyDescent="0.25">
      <c r="A142" s="131" t="str">
        <f>'3'!A361</f>
        <v>Основное мероприятие: «Содействие развитию инфраструктуры и благоустройства  сельских поселений»</v>
      </c>
      <c r="B142" s="43" t="s">
        <v>18</v>
      </c>
      <c r="C142" s="43" t="s">
        <v>35</v>
      </c>
      <c r="D142" s="28" t="s">
        <v>306</v>
      </c>
      <c r="E142" s="28"/>
      <c r="F142" s="15">
        <f>F143</f>
        <v>127470</v>
      </c>
      <c r="G142" s="56"/>
    </row>
    <row r="143" spans="1:7" s="7" customFormat="1" ht="45" x14ac:dyDescent="0.25">
      <c r="A143" s="131" t="str">
        <f>'3'!A362</f>
        <v>Содержание автомобильных дорог и инженерных сооружений на них в границах городских округов и поселений (Закупка товаров, работ и услуг для обеспечения государственных (муниципальных) нужд)</v>
      </c>
      <c r="B143" s="43" t="s">
        <v>18</v>
      </c>
      <c r="C143" s="43" t="s">
        <v>35</v>
      </c>
      <c r="D143" s="28" t="s">
        <v>307</v>
      </c>
      <c r="E143" s="28" t="s">
        <v>53</v>
      </c>
      <c r="F143" s="15">
        <f>'3'!G362</f>
        <v>127470</v>
      </c>
      <c r="G143" s="56"/>
    </row>
    <row r="144" spans="1:7" s="7" customFormat="1" ht="30" x14ac:dyDescent="0.25">
      <c r="A144" s="131" t="str">
        <f>'3'!A363</f>
        <v>Основное мероприятие: «Содействие развитию инфраструктуры и благоустройства  городского  поселения Билибино»</v>
      </c>
      <c r="B144" s="43" t="s">
        <v>18</v>
      </c>
      <c r="C144" s="43" t="s">
        <v>35</v>
      </c>
      <c r="D144" s="28" t="s">
        <v>308</v>
      </c>
      <c r="E144" s="28"/>
      <c r="F144" s="15">
        <f>F145</f>
        <v>18181.7</v>
      </c>
      <c r="G144" s="56"/>
    </row>
    <row r="145" spans="1:7" s="7" customFormat="1" ht="45" x14ac:dyDescent="0.25">
      <c r="A145" s="131" t="str">
        <f>'3'!A364</f>
        <v>Содержание автомобильных дорог и инженерных сооружений на них в границах городских округов и поселений (Закупка товаров, работ и услуг для обеспечения государственных (муниципальных) нужд)</v>
      </c>
      <c r="B145" s="43" t="s">
        <v>18</v>
      </c>
      <c r="C145" s="43" t="s">
        <v>35</v>
      </c>
      <c r="D145" s="28" t="s">
        <v>309</v>
      </c>
      <c r="E145" s="28" t="s">
        <v>53</v>
      </c>
      <c r="F145" s="15">
        <f>'3'!G364</f>
        <v>18181.7</v>
      </c>
      <c r="G145" s="56"/>
    </row>
    <row r="146" spans="1:7" s="7" customFormat="1" ht="15" x14ac:dyDescent="0.2">
      <c r="A146" s="130" t="str">
        <f>'3'!A245</f>
        <v>Другие вопросы в области национальной экономики</v>
      </c>
      <c r="B146" s="112" t="s">
        <v>18</v>
      </c>
      <c r="C146" s="112" t="s">
        <v>44</v>
      </c>
      <c r="D146" s="111"/>
      <c r="E146" s="111"/>
      <c r="F146" s="11">
        <f>F147+F153</f>
        <v>253727.5</v>
      </c>
      <c r="G146" s="56"/>
    </row>
    <row r="147" spans="1:7" s="7" customFormat="1" ht="48" customHeight="1" x14ac:dyDescent="0.2">
      <c r="A147" s="130" t="str">
        <f>'3'!A366</f>
        <v>Муниципальная программа «Развитие транспортной инфраструктуры в муниципальном образовании Билибинский муниципальный район»</v>
      </c>
      <c r="B147" s="112" t="s">
        <v>18</v>
      </c>
      <c r="C147" s="112" t="s">
        <v>44</v>
      </c>
      <c r="D147" s="111" t="s">
        <v>17</v>
      </c>
      <c r="E147" s="111"/>
      <c r="F147" s="11">
        <f>F148</f>
        <v>200</v>
      </c>
      <c r="G147" s="56"/>
    </row>
    <row r="148" spans="1:7" s="7" customFormat="1" ht="45" x14ac:dyDescent="0.25">
      <c r="A148" s="131" t="str">
        <f>'3'!A367</f>
        <v>Подпрограмма: «Обеспечение сохранности взлетно-посадочных площадок в национальных селах Билибинского муниципального района»</v>
      </c>
      <c r="B148" s="43" t="s">
        <v>18</v>
      </c>
      <c r="C148" s="43" t="s">
        <v>44</v>
      </c>
      <c r="D148" s="28" t="s">
        <v>316</v>
      </c>
      <c r="E148" s="28"/>
      <c r="F148" s="15">
        <f>F149+F151</f>
        <v>200</v>
      </c>
      <c r="G148" s="56"/>
    </row>
    <row r="149" spans="1:7" s="7" customFormat="1" ht="15.75" x14ac:dyDescent="0.25">
      <c r="A149" s="131" t="str">
        <f>'3'!A368</f>
        <v>Основное мероприятие: «Финансовая поддержка организаций»</v>
      </c>
      <c r="B149" s="43" t="s">
        <v>18</v>
      </c>
      <c r="C149" s="43" t="s">
        <v>44</v>
      </c>
      <c r="D149" s="28" t="s">
        <v>317</v>
      </c>
      <c r="E149" s="28"/>
      <c r="F149" s="15">
        <f>F150</f>
        <v>100</v>
      </c>
      <c r="G149" s="56"/>
    </row>
    <row r="150" spans="1:7" s="7" customFormat="1" ht="45" x14ac:dyDescent="0.25">
      <c r="A150" s="131" t="str">
        <f>'3'!A369</f>
        <v>Расходы по возмещению затрат на содержание взлетно-посадочных площадок в национальных селах Билибинского муниципального района (Иные бюджетные ассигнования)</v>
      </c>
      <c r="B150" s="43" t="s">
        <v>18</v>
      </c>
      <c r="C150" s="43" t="s">
        <v>44</v>
      </c>
      <c r="D150" s="28" t="s">
        <v>318</v>
      </c>
      <c r="E150" s="28" t="s">
        <v>54</v>
      </c>
      <c r="F150" s="15">
        <f>'3'!G369</f>
        <v>100</v>
      </c>
      <c r="G150" s="56"/>
    </row>
    <row r="151" spans="1:7" s="7" customFormat="1" ht="45" x14ac:dyDescent="0.25">
      <c r="A151" s="131" t="str">
        <f>'3'!A370</f>
        <v>Основное мероприятие: «Обеспечение сохранности взлетно-посадочных площадок в национальных селах Билибинского муниципального района»</v>
      </c>
      <c r="B151" s="43" t="s">
        <v>18</v>
      </c>
      <c r="C151" s="43" t="s">
        <v>44</v>
      </c>
      <c r="D151" s="28" t="s">
        <v>319</v>
      </c>
      <c r="E151" s="28"/>
      <c r="F151" s="15">
        <f>F152</f>
        <v>100</v>
      </c>
      <c r="G151" s="56"/>
    </row>
    <row r="152" spans="1:7" s="7" customFormat="1" ht="45" x14ac:dyDescent="0.25">
      <c r="A152" s="131" t="str">
        <f>'3'!A371</f>
        <v>Расходы по обустройству взлетно-посадочных площадок для легкомоторной авиации (Закупка товаров, работ и услуг для обеспечения государственных (муниципальных) нужд)</v>
      </c>
      <c r="B152" s="43" t="s">
        <v>18</v>
      </c>
      <c r="C152" s="43" t="s">
        <v>44</v>
      </c>
      <c r="D152" s="28" t="s">
        <v>656</v>
      </c>
      <c r="E152" s="28" t="s">
        <v>53</v>
      </c>
      <c r="F152" s="15">
        <f>'3'!G371</f>
        <v>100</v>
      </c>
      <c r="G152" s="56"/>
    </row>
    <row r="153" spans="1:7" s="7" customFormat="1" ht="42.75" x14ac:dyDescent="0.2">
      <c r="A153" s="130" t="str">
        <f>'3'!A246</f>
        <v>Муниципальная программа «Стимулирование экономической активности населения в муниципальном образовании Билибинский муниципальный район»</v>
      </c>
      <c r="B153" s="112" t="s">
        <v>18</v>
      </c>
      <c r="C153" s="112" t="s">
        <v>44</v>
      </c>
      <c r="D153" s="111" t="s">
        <v>28</v>
      </c>
      <c r="E153" s="111"/>
      <c r="F153" s="11">
        <f>F154+F157+F168</f>
        <v>253527.5</v>
      </c>
      <c r="G153" s="56"/>
    </row>
    <row r="154" spans="1:7" s="7" customFormat="1" ht="45" x14ac:dyDescent="0.25">
      <c r="A154" s="131" t="str">
        <f>'3'!A247</f>
        <v>Подпрограмма: «Финансовая поддержка начинающим субъектам малого и среднего предпринимательства на создание собственного дела»</v>
      </c>
      <c r="B154" s="43" t="s">
        <v>18</v>
      </c>
      <c r="C154" s="43" t="s">
        <v>44</v>
      </c>
      <c r="D154" s="28" t="s">
        <v>259</v>
      </c>
      <c r="E154" s="28"/>
      <c r="F154" s="15">
        <f>F155</f>
        <v>500</v>
      </c>
      <c r="G154" s="56"/>
    </row>
    <row r="155" spans="1:7" s="7" customFormat="1" ht="45" x14ac:dyDescent="0.25">
      <c r="A155" s="131" t="str">
        <f>'3'!A248</f>
        <v>Основное мероприятие: «Финансовая поддержка начинающим субъектам малого и среднего предпринимательства на создание собственного дела»</v>
      </c>
      <c r="B155" s="43" t="s">
        <v>18</v>
      </c>
      <c r="C155" s="43" t="s">
        <v>44</v>
      </c>
      <c r="D155" s="28" t="s">
        <v>260</v>
      </c>
      <c r="E155" s="28"/>
      <c r="F155" s="15">
        <f>F156</f>
        <v>500</v>
      </c>
      <c r="G155" s="56"/>
    </row>
    <row r="156" spans="1:7" s="7" customFormat="1" ht="30" x14ac:dyDescent="0.25">
      <c r="A156" s="131" t="str">
        <f>'3'!A249</f>
        <v>Расходы на поддержку развития субъектов малого и среднего предпринимательства (Иные бюджетные ассигнования)</v>
      </c>
      <c r="B156" s="43" t="s">
        <v>18</v>
      </c>
      <c r="C156" s="43" t="s">
        <v>44</v>
      </c>
      <c r="D156" s="28" t="s">
        <v>261</v>
      </c>
      <c r="E156" s="28" t="s">
        <v>54</v>
      </c>
      <c r="F156" s="15">
        <f>'3'!G249</f>
        <v>500</v>
      </c>
      <c r="G156" s="56"/>
    </row>
    <row r="157" spans="1:7" s="7" customFormat="1" ht="45" x14ac:dyDescent="0.25">
      <c r="A157" s="131" t="str">
        <f>'3'!A250</f>
        <v>Подпрограмма: «Поддержка хозяйствующих субъектов, осуществляющих деятельность в городском поселении Билибино Билибинского района,  в сельской местности и торговой сфере»</v>
      </c>
      <c r="B157" s="43" t="s">
        <v>18</v>
      </c>
      <c r="C157" s="43" t="s">
        <v>44</v>
      </c>
      <c r="D157" s="28" t="s">
        <v>323</v>
      </c>
      <c r="E157" s="28"/>
      <c r="F157" s="15">
        <f>F158+F165</f>
        <v>252827.5</v>
      </c>
      <c r="G157" s="56"/>
    </row>
    <row r="158" spans="1:7" s="7" customFormat="1" ht="45" x14ac:dyDescent="0.25">
      <c r="A158" s="131" t="str">
        <f>'3'!A251</f>
        <v>Основное мероприятие: «Финансовая поддержка хозяйствующих субъектов, осуществляющих деятельность в сельской местности и торговой сфере»</v>
      </c>
      <c r="B158" s="43" t="s">
        <v>18</v>
      </c>
      <c r="C158" s="43" t="s">
        <v>44</v>
      </c>
      <c r="D158" s="28" t="s">
        <v>324</v>
      </c>
      <c r="E158" s="28"/>
      <c r="F158" s="15">
        <f>F159+F160+F163+F164+F161+F162</f>
        <v>246460.6</v>
      </c>
      <c r="G158" s="56"/>
    </row>
    <row r="159" spans="1:7" s="7" customFormat="1" ht="30" x14ac:dyDescent="0.25">
      <c r="A159" s="124" t="str">
        <f>'3'!A375</f>
        <v>Расходы на обеспечение жителей поселений социально-значимыми продовольственными товарами (Иные бюджетные ассигнования)</v>
      </c>
      <c r="B159" s="14" t="str">
        <f>'3'!C375</f>
        <v>04</v>
      </c>
      <c r="C159" s="14" t="str">
        <f>'3'!D375</f>
        <v>12</v>
      </c>
      <c r="D159" s="28" t="str">
        <f>'3'!E375</f>
        <v>05 2 01 S2120</v>
      </c>
      <c r="E159" s="28" t="s">
        <v>54</v>
      </c>
      <c r="F159" s="15">
        <f>'3'!G375</f>
        <v>240118.7</v>
      </c>
      <c r="G159" s="56"/>
    </row>
    <row r="160" spans="1:7" s="7" customFormat="1" ht="45" x14ac:dyDescent="0.25">
      <c r="A160" s="124" t="str">
        <f>'3'!A376</f>
        <v>Расходы на обеспечение жителей поселений социально-значимыми продовольственными товарами (софинансирование обязательств за счет средств местного бюджета) (Иные бюджетные ассигнования)</v>
      </c>
      <c r="B160" s="43" t="s">
        <v>18</v>
      </c>
      <c r="C160" s="43" t="s">
        <v>44</v>
      </c>
      <c r="D160" s="124" t="str">
        <f>'3'!E376</f>
        <v>05 2 01 S212M</v>
      </c>
      <c r="E160" s="28" t="s">
        <v>54</v>
      </c>
      <c r="F160" s="15">
        <f>'3'!G376</f>
        <v>1206.7</v>
      </c>
      <c r="G160" s="56"/>
    </row>
    <row r="161" spans="1:8" s="7" customFormat="1" ht="51" customHeight="1" x14ac:dyDescent="0.25">
      <c r="A161" s="124" t="str">
        <f>'3'!A377</f>
        <v>Расходы на доставку отдельных групп продовольственных товаров с ограниченным сроком годности в отдаленные населенные пункты Чукотского автономного округа (Иные бюджетные ассигнования)</v>
      </c>
      <c r="B161" s="14" t="str">
        <f>'3'!C377</f>
        <v>04</v>
      </c>
      <c r="C161" s="14" t="str">
        <f>'3'!D377</f>
        <v>12</v>
      </c>
      <c r="D161" s="125" t="str">
        <f>'3'!E377</f>
        <v>05 2 01 S2180</v>
      </c>
      <c r="E161" s="16" t="str">
        <f>'3'!F377</f>
        <v>800</v>
      </c>
      <c r="F161" s="15">
        <f>'3'!G377</f>
        <v>2538</v>
      </c>
      <c r="G161" s="56"/>
    </row>
    <row r="162" spans="1:8" s="7" customFormat="1" ht="65.25" customHeight="1" x14ac:dyDescent="0.25">
      <c r="A162" s="124" t="str">
        <f>'3'!A378</f>
        <v>Расходы на доставку отдельных групп продовольственных товаров с ограниченным сроком годности в отдаленные населенные пункты Чукотского автономного округа (софинансирование обязательств за счет средств местного бюджета) (Иные бюджетные ассигнования)</v>
      </c>
      <c r="B162" s="14" t="str">
        <f>'3'!C378</f>
        <v>04</v>
      </c>
      <c r="C162" s="14" t="str">
        <f>'3'!D378</f>
        <v>12</v>
      </c>
      <c r="D162" s="125" t="str">
        <f>'3'!E378</f>
        <v>05 2 01 S218М</v>
      </c>
      <c r="E162" s="16" t="str">
        <f>'3'!F378</f>
        <v>800</v>
      </c>
      <c r="F162" s="15">
        <f>'3'!G378</f>
        <v>12.8</v>
      </c>
      <c r="G162" s="56"/>
    </row>
    <row r="163" spans="1:8" s="7" customFormat="1" ht="51.75" customHeight="1" x14ac:dyDescent="0.25">
      <c r="A163" s="124" t="str">
        <f>'3'!A252</f>
        <v>Расходы на финансовую поддержку субъектов предпринимательской деятельности, осуществляющих деятельность в сельской местности (Иные бюджетные ассигнования)</v>
      </c>
      <c r="B163" s="43" t="s">
        <v>18</v>
      </c>
      <c r="C163" s="43" t="s">
        <v>44</v>
      </c>
      <c r="D163" s="124" t="str">
        <f>'3'!E252</f>
        <v>05 2 01 S2260</v>
      </c>
      <c r="E163" s="28" t="s">
        <v>54</v>
      </c>
      <c r="F163" s="15">
        <f>'3'!G252</f>
        <v>2571.4</v>
      </c>
      <c r="G163" s="56"/>
    </row>
    <row r="164" spans="1:8" s="7" customFormat="1" ht="66.75" customHeight="1" x14ac:dyDescent="0.25">
      <c r="A164" s="164" t="str">
        <f>'3'!A253</f>
        <v>Расходы на финансовую поддержку субъектов предпринимательской деятельности, осуществляющих деятельность в сельской местности (софинансирование обязательств за счет средств местного бюджета) (Иные бюджетные ассигнования)</v>
      </c>
      <c r="B164" s="43" t="s">
        <v>18</v>
      </c>
      <c r="C164" s="43" t="s">
        <v>44</v>
      </c>
      <c r="D164" s="164" t="str">
        <f>'3'!E253</f>
        <v>05 2 01 S226M</v>
      </c>
      <c r="E164" s="28" t="s">
        <v>54</v>
      </c>
      <c r="F164" s="15">
        <f>'3'!G253</f>
        <v>13</v>
      </c>
      <c r="G164" s="56"/>
    </row>
    <row r="165" spans="1:8" s="7" customFormat="1" ht="60" x14ac:dyDescent="0.25">
      <c r="A165" s="164" t="str">
        <f>'3'!A254</f>
        <v>Основное мероприятие: «Финансовая поддержка субъектам предпринимательской деятельности, осуществляющих деятельность в городском поселении Билибино Билибинского муниципального района»</v>
      </c>
      <c r="B165" s="43" t="s">
        <v>18</v>
      </c>
      <c r="C165" s="43" t="s">
        <v>44</v>
      </c>
      <c r="D165" s="28" t="s">
        <v>774</v>
      </c>
      <c r="E165" s="28"/>
      <c r="F165" s="15">
        <f>F166+F167</f>
        <v>6366.9</v>
      </c>
      <c r="G165" s="56"/>
    </row>
    <row r="166" spans="1:8" s="7" customFormat="1" ht="45" x14ac:dyDescent="0.25">
      <c r="A166" s="164" t="str">
        <f>'3'!A255</f>
        <v>Расходы на финансовую поддержку субъектов предпринимательской деятельности, осуществляющих "северный завоз" потребительских товаров  (Иные бюджетные ассигнования)</v>
      </c>
      <c r="B166" s="43" t="s">
        <v>18</v>
      </c>
      <c r="C166" s="43" t="s">
        <v>44</v>
      </c>
      <c r="D166" s="86" t="str">
        <f>'3'!E255</f>
        <v>05 2 02 42580</v>
      </c>
      <c r="E166" s="28">
        <v>800</v>
      </c>
      <c r="F166" s="15">
        <f>'3'!G255</f>
        <v>6335</v>
      </c>
      <c r="G166" s="56"/>
    </row>
    <row r="167" spans="1:8" s="7" customFormat="1" ht="75" x14ac:dyDescent="0.25">
      <c r="A167" s="164" t="str">
        <f>'3'!A256</f>
        <v>Расходы на финансовую поддержку субъектов предпринимательской деятельности, осуществляющих "северный завоз" потребительских товаров (софинансирование обязательств за счет средств местного бюджета)  (Иные бюджетные ассигнования)</v>
      </c>
      <c r="B167" s="43" t="s">
        <v>18</v>
      </c>
      <c r="C167" s="43" t="s">
        <v>44</v>
      </c>
      <c r="D167" s="86" t="str">
        <f>'3'!E256</f>
        <v>05 2 02 4258М</v>
      </c>
      <c r="E167" s="28">
        <v>800</v>
      </c>
      <c r="F167" s="15">
        <f>'3'!G256</f>
        <v>31.9</v>
      </c>
      <c r="G167" s="56"/>
    </row>
    <row r="168" spans="1:8" s="7" customFormat="1" ht="58.5" customHeight="1" x14ac:dyDescent="0.25">
      <c r="A168" s="131" t="str">
        <f>'3'!A257</f>
        <v>Подпрограмма: «Финансовая поддержка субъектов малого и среднего предпринимательства, занятых видами деятельности, определенными как приоритетные для развития в Билибинском районе»</v>
      </c>
      <c r="B168" s="43" t="s">
        <v>18</v>
      </c>
      <c r="C168" s="43" t="s">
        <v>44</v>
      </c>
      <c r="D168" s="28" t="s">
        <v>472</v>
      </c>
      <c r="E168" s="28"/>
      <c r="F168" s="15">
        <f>F169</f>
        <v>200</v>
      </c>
      <c r="G168" s="56"/>
    </row>
    <row r="169" spans="1:8" s="7" customFormat="1" ht="35.25" customHeight="1" x14ac:dyDescent="0.25">
      <c r="A169" s="131" t="str">
        <f>'3'!A258</f>
        <v>Основное мероприятие: «Финансовая поддержка субъектам малого и среднего предпринимательства определенным как приоритетные»</v>
      </c>
      <c r="B169" s="43" t="s">
        <v>18</v>
      </c>
      <c r="C169" s="43" t="s">
        <v>44</v>
      </c>
      <c r="D169" s="28" t="s">
        <v>473</v>
      </c>
      <c r="E169" s="28"/>
      <c r="F169" s="15">
        <f>F170</f>
        <v>200</v>
      </c>
      <c r="G169" s="56"/>
    </row>
    <row r="170" spans="1:8" s="7" customFormat="1" ht="45" x14ac:dyDescent="0.25">
      <c r="A170" s="131" t="str">
        <f>'3'!A259</f>
        <v>Расходы на поддержку развития субъектов малого и среднего предпринимательства определенным как приоритетные (Иные бюджетные ассигнования)</v>
      </c>
      <c r="B170" s="43" t="s">
        <v>18</v>
      </c>
      <c r="C170" s="43" t="s">
        <v>44</v>
      </c>
      <c r="D170" s="28" t="s">
        <v>474</v>
      </c>
      <c r="E170" s="28" t="s">
        <v>54</v>
      </c>
      <c r="F170" s="15">
        <f>'3'!G259</f>
        <v>200</v>
      </c>
      <c r="G170" s="56"/>
    </row>
    <row r="171" spans="1:8" s="7" customFormat="1" ht="15" x14ac:dyDescent="0.2">
      <c r="A171" s="130" t="str">
        <f>'3'!A379</f>
        <v>Жилищно-коммунальное хозяйство</v>
      </c>
      <c r="B171" s="112" t="s">
        <v>28</v>
      </c>
      <c r="C171" s="112"/>
      <c r="D171" s="111"/>
      <c r="E171" s="111"/>
      <c r="F171" s="11">
        <f>F172+F199+F207+F244</f>
        <v>873509.3</v>
      </c>
      <c r="G171" s="160"/>
      <c r="H171" s="158"/>
    </row>
    <row r="172" spans="1:8" s="7" customFormat="1" ht="15" x14ac:dyDescent="0.2">
      <c r="A172" s="130" t="str">
        <f>'3'!A380</f>
        <v>Жилищное хозяйство</v>
      </c>
      <c r="B172" s="112" t="s">
        <v>28</v>
      </c>
      <c r="C172" s="112" t="s">
        <v>15</v>
      </c>
      <c r="D172" s="111"/>
      <c r="E172" s="111"/>
      <c r="F172" s="11">
        <f>F173+F186</f>
        <v>175097</v>
      </c>
      <c r="G172" s="56"/>
    </row>
    <row r="173" spans="1:8" s="7" customFormat="1" ht="48.75" customHeight="1" x14ac:dyDescent="0.2">
      <c r="A173" s="130" t="str">
        <f>'3'!A381</f>
        <v>Муниципальная программа «Социальная поддержка населения муниципального образования Билибинский муниципальный район»</v>
      </c>
      <c r="B173" s="112" t="s">
        <v>28</v>
      </c>
      <c r="C173" s="112" t="s">
        <v>15</v>
      </c>
      <c r="D173" s="111" t="s">
        <v>15</v>
      </c>
      <c r="E173" s="111"/>
      <c r="F173" s="11">
        <f>F174+F181</f>
        <v>8040.3</v>
      </c>
      <c r="G173" s="56"/>
    </row>
    <row r="174" spans="1:8" s="7" customFormat="1" ht="27.75" hidden="1" customHeight="1" x14ac:dyDescent="0.25">
      <c r="A174" s="131"/>
      <c r="B174" s="43"/>
      <c r="C174" s="43"/>
      <c r="D174" s="28"/>
      <c r="E174" s="28"/>
      <c r="F174" s="15"/>
      <c r="G174" s="56"/>
    </row>
    <row r="175" spans="1:8" s="7" customFormat="1" ht="27.75" hidden="1" customHeight="1" x14ac:dyDescent="0.25">
      <c r="A175" s="131"/>
      <c r="B175" s="14"/>
      <c r="C175" s="14"/>
      <c r="D175" s="16"/>
      <c r="E175" s="28"/>
      <c r="F175" s="15"/>
      <c r="G175" s="56"/>
    </row>
    <row r="176" spans="1:8" s="7" customFormat="1" ht="58.5" hidden="1" customHeight="1" x14ac:dyDescent="0.25">
      <c r="A176" s="131"/>
      <c r="B176" s="14"/>
      <c r="C176" s="14"/>
      <c r="D176" s="16"/>
      <c r="E176" s="16"/>
      <c r="F176" s="15"/>
      <c r="G176" s="56"/>
    </row>
    <row r="177" spans="1:7" s="7" customFormat="1" ht="30" hidden="1" x14ac:dyDescent="0.25">
      <c r="A177" s="124" t="str">
        <f>'3'!A383</f>
        <v>Основное мероприятие: «Реализация национального проекта "Жилье и городская среда»</v>
      </c>
      <c r="B177" s="43" t="s">
        <v>28</v>
      </c>
      <c r="C177" s="43" t="s">
        <v>15</v>
      </c>
      <c r="D177" s="28" t="s">
        <v>603</v>
      </c>
      <c r="E177" s="28"/>
      <c r="F177" s="15">
        <f>F178+F180+F179</f>
        <v>0</v>
      </c>
      <c r="G177" s="56"/>
    </row>
    <row r="178" spans="1:7" s="7" customFormat="1" ht="77.25" hidden="1" customHeight="1" x14ac:dyDescent="0.25">
      <c r="A178" s="124" t="str">
        <f>'3'!A384</f>
        <v>Расходы на обеспечение устойчивого сокращения непригодного для проживания жилого фонда за счет средств государственной корпорации Фонда содействия реформированию жилищно-коммунального хозяйства (Капитальные вложения в объекты  государственной (муниципальной) собственности)</v>
      </c>
      <c r="B178" s="43" t="s">
        <v>28</v>
      </c>
      <c r="C178" s="43" t="s">
        <v>15</v>
      </c>
      <c r="D178" s="16" t="str">
        <f>'3'!E384</f>
        <v>01 5 F3 67483</v>
      </c>
      <c r="E178" s="28" t="s">
        <v>1</v>
      </c>
      <c r="F178" s="15">
        <f>'3'!G384</f>
        <v>0</v>
      </c>
      <c r="G178" s="56"/>
    </row>
    <row r="179" spans="1:7" s="7" customFormat="1" ht="50.25" hidden="1" customHeight="1" x14ac:dyDescent="0.25">
      <c r="A179" s="124" t="str">
        <f>'3'!A385</f>
        <v>Расходы на обеспечение устойчивого сокращения непригодного для проживания жилого фонда (Капитальные вложения в объекты  государственной (муниципальной) собственности)</v>
      </c>
      <c r="B179" s="14" t="str">
        <f>'3'!C385</f>
        <v>05</v>
      </c>
      <c r="C179" s="14" t="str">
        <f>'3'!D385</f>
        <v>01</v>
      </c>
      <c r="D179" s="16" t="str">
        <f>'3'!E385</f>
        <v>01 5 F3 67484</v>
      </c>
      <c r="E179" s="16" t="str">
        <f>'3'!F385</f>
        <v>400</v>
      </c>
      <c r="F179" s="15">
        <f>'3'!G385</f>
        <v>0</v>
      </c>
      <c r="G179" s="56"/>
    </row>
    <row r="180" spans="1:7" s="7" customFormat="1" ht="60" hidden="1" x14ac:dyDescent="0.25">
      <c r="A180" s="124" t="str">
        <f>'3'!A386</f>
        <v>Расходы на обеспечение устойчивого сокращения непригодного для проживания жилого фонда (софинансирование обязательств за счет средств местного бюджета)  (Капитальные вложения в объекты  государственной (муниципальной) собственности)</v>
      </c>
      <c r="B180" s="43" t="s">
        <v>28</v>
      </c>
      <c r="C180" s="43" t="s">
        <v>15</v>
      </c>
      <c r="D180" s="16" t="str">
        <f>'3'!E386</f>
        <v>01 5 F3 6748М</v>
      </c>
      <c r="E180" s="28" t="s">
        <v>1</v>
      </c>
      <c r="F180" s="15">
        <f>'3'!G386</f>
        <v>0</v>
      </c>
      <c r="G180" s="56"/>
    </row>
    <row r="181" spans="1:7" s="7" customFormat="1" ht="30" x14ac:dyDescent="0.25">
      <c r="A181" s="131" t="str">
        <f>'3'!A387</f>
        <v>Подпрограмма: «Оказание содействия муниципальным образованиям в формировании муниципального жилищного фонда»</v>
      </c>
      <c r="B181" s="43" t="s">
        <v>28</v>
      </c>
      <c r="C181" s="43" t="s">
        <v>15</v>
      </c>
      <c r="D181" s="28" t="s">
        <v>540</v>
      </c>
      <c r="E181" s="28"/>
      <c r="F181" s="15">
        <f>F182</f>
        <v>8040.3</v>
      </c>
      <c r="G181" s="56"/>
    </row>
    <row r="182" spans="1:7" s="7" customFormat="1" ht="73.5" customHeight="1" x14ac:dyDescent="0.25">
      <c r="A182" s="131" t="str">
        <f>'3'!A388</f>
        <v>Основное мероприятие: «Выкуп жилых помещений у лиц, не являющихся застройщиками; ремонт пустующих жилых помещений муниципального жилищного фонда с целью переселения граждан из аварийного жилья, а также предоставление гражданам, состоящим на учете в качестве нуждающихся в улучшении жилищных условий»</v>
      </c>
      <c r="B182" s="43" t="s">
        <v>28</v>
      </c>
      <c r="C182" s="43" t="s">
        <v>15</v>
      </c>
      <c r="D182" s="28" t="s">
        <v>542</v>
      </c>
      <c r="E182" s="28"/>
      <c r="F182" s="15">
        <f>F184+F183+F185</f>
        <v>8040.3</v>
      </c>
      <c r="G182" s="56"/>
    </row>
    <row r="183" spans="1:7" s="7" customFormat="1" ht="74.25" customHeight="1" x14ac:dyDescent="0.25">
      <c r="A183" s="164" t="str">
        <f>'3'!A389</f>
        <v>Расходы на выполнение ремонта жилых помещений муниципального жилищного фонда, а также реконструкции зданий для перевода нежилых помещений в категорию жилых помещений (Закупка товаров, работ и услуг для обеспечения государственных (муниципальных) нужд)</v>
      </c>
      <c r="B183" s="43" t="s">
        <v>28</v>
      </c>
      <c r="C183" s="43" t="s">
        <v>15</v>
      </c>
      <c r="D183" s="28" t="str">
        <f>'3'!E389</f>
        <v>01 6 01 S2380</v>
      </c>
      <c r="E183" s="28">
        <v>200</v>
      </c>
      <c r="F183" s="15">
        <f>'3'!G389</f>
        <v>8000</v>
      </c>
      <c r="G183" s="56"/>
    </row>
    <row r="184" spans="1:7" s="7" customFormat="1" ht="96.75" customHeight="1" x14ac:dyDescent="0.25">
      <c r="A184" s="124" t="str">
        <f>'3'!A390</f>
        <v>Расходы на выполнение ремонта жилых помещений муниципального жилищного фонда, а также реконструкции зданий для перевода нежилых помещений в категорию жилых помещений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184" s="43" t="s">
        <v>28</v>
      </c>
      <c r="C184" s="43" t="s">
        <v>15</v>
      </c>
      <c r="D184" s="28" t="str">
        <f>'3'!E390</f>
        <v>01 6 01 S238М</v>
      </c>
      <c r="E184" s="28">
        <v>200</v>
      </c>
      <c r="F184" s="15">
        <f>'3'!G390</f>
        <v>40.299999999999997</v>
      </c>
      <c r="G184" s="56"/>
    </row>
    <row r="185" spans="1:7" s="7" customFormat="1" ht="90.75" hidden="1" customHeight="1" x14ac:dyDescent="0.25">
      <c r="A185" s="124" t="str">
        <f>'3'!A391</f>
        <v>Расходы на выкуп жилых помещений для переселения граждан из аварийного жилья, а также предоставления гражданам, состоящим на учете в качестве нуждающихся в улучшении жилищных условий (софинансирование обязательств за счет средств местного бюджета)  (Капитальные вложения в объекты  государственной (муниципальной) собственности)</v>
      </c>
      <c r="B185" s="14" t="str">
        <f>'3'!C391</f>
        <v>05</v>
      </c>
      <c r="C185" s="14" t="str">
        <f>'3'!D391</f>
        <v>01</v>
      </c>
      <c r="D185" s="16" t="str">
        <f>'3'!E391</f>
        <v>01 6 01 S240М</v>
      </c>
      <c r="E185" s="16" t="str">
        <f>'3'!F391</f>
        <v>400</v>
      </c>
      <c r="F185" s="15">
        <f>'3'!G391</f>
        <v>0</v>
      </c>
      <c r="G185" s="56"/>
    </row>
    <row r="186" spans="1:7" s="7" customFormat="1" ht="48.75" customHeight="1" x14ac:dyDescent="0.2">
      <c r="A186" s="130" t="str">
        <f>'3'!A392</f>
        <v>Муниципальная программа «Поддержка и развитие  жилищно-коммунального хозяйства и энергетики муниципального образования Билибинский муниципальный район»</v>
      </c>
      <c r="B186" s="112" t="s">
        <v>28</v>
      </c>
      <c r="C186" s="112" t="s">
        <v>15</v>
      </c>
      <c r="D186" s="111" t="s">
        <v>18</v>
      </c>
      <c r="E186" s="111"/>
      <c r="F186" s="11">
        <f>F187+F190+F195</f>
        <v>167056.70000000001</v>
      </c>
      <c r="G186" s="56"/>
    </row>
    <row r="187" spans="1:7" s="7" customFormat="1" ht="15.75" x14ac:dyDescent="0.25">
      <c r="A187" s="131" t="str">
        <f>'3'!A393</f>
        <v>Подпрограмма: «Поддержка жилищно-коммунального хозяйства»</v>
      </c>
      <c r="B187" s="43" t="s">
        <v>28</v>
      </c>
      <c r="C187" s="43" t="s">
        <v>15</v>
      </c>
      <c r="D187" s="28" t="s">
        <v>332</v>
      </c>
      <c r="E187" s="111"/>
      <c r="F187" s="11">
        <f>F188</f>
        <v>11830.5</v>
      </c>
      <c r="G187" s="56"/>
    </row>
    <row r="188" spans="1:7" s="7" customFormat="1" ht="30" x14ac:dyDescent="0.25">
      <c r="A188" s="131" t="str">
        <f>'3'!A394</f>
        <v>Основное мероприятие: «Исполнение обязательств муниципального образования  по формированию фонда капитального ремонта»</v>
      </c>
      <c r="B188" s="43" t="s">
        <v>28</v>
      </c>
      <c r="C188" s="43" t="s">
        <v>15</v>
      </c>
      <c r="D188" s="28" t="s">
        <v>518</v>
      </c>
      <c r="E188" s="111"/>
      <c r="F188" s="15">
        <f>F189</f>
        <v>11830.5</v>
      </c>
      <c r="G188" s="56"/>
    </row>
    <row r="189" spans="1:7" s="7" customFormat="1" ht="45" x14ac:dyDescent="0.25">
      <c r="A189" s="124" t="str">
        <f>'3'!A395</f>
        <v>Взносы на капитальный ремонт общего имущества в многоквартирных домах (Закупка товаров, работ и услуг для обеспечения государственных (муниципальных) нужд)</v>
      </c>
      <c r="B189" s="43" t="s">
        <v>28</v>
      </c>
      <c r="C189" s="43" t="s">
        <v>15</v>
      </c>
      <c r="D189" s="28" t="s">
        <v>519</v>
      </c>
      <c r="E189" s="28">
        <v>200</v>
      </c>
      <c r="F189" s="15">
        <f>'3'!G395</f>
        <v>11830.5</v>
      </c>
      <c r="G189" s="56"/>
    </row>
    <row r="190" spans="1:7" s="7" customFormat="1" ht="45" x14ac:dyDescent="0.25">
      <c r="A190" s="131" t="str">
        <f>'3'!A396</f>
        <v>Подпрограмма: «Развитие инфраструктуры, благоустройства и территориального планирования в муниципальном образовании Билибинский муниципальный район»</v>
      </c>
      <c r="B190" s="43" t="s">
        <v>28</v>
      </c>
      <c r="C190" s="43" t="s">
        <v>15</v>
      </c>
      <c r="D190" s="28" t="s">
        <v>305</v>
      </c>
      <c r="E190" s="28"/>
      <c r="F190" s="15">
        <f>F193+F191</f>
        <v>110000</v>
      </c>
      <c r="G190" s="56"/>
    </row>
    <row r="191" spans="1:7" s="7" customFormat="1" ht="30" x14ac:dyDescent="0.25">
      <c r="A191" s="131" t="str">
        <f>'3'!A397</f>
        <v>Основное мероприятие: «Содействие развитию инфраструктуры и благоустройства  сельских поселений»</v>
      </c>
      <c r="B191" s="43" t="s">
        <v>28</v>
      </c>
      <c r="C191" s="43" t="s">
        <v>15</v>
      </c>
      <c r="D191" s="28" t="s">
        <v>306</v>
      </c>
      <c r="E191" s="28"/>
      <c r="F191" s="15">
        <f>F192</f>
        <v>35000</v>
      </c>
      <c r="G191" s="56"/>
    </row>
    <row r="192" spans="1:7" s="7" customFormat="1" ht="45" x14ac:dyDescent="0.25">
      <c r="A192" s="131" t="str">
        <f>'3'!A398</f>
        <v>Капитальный ремонт муниципального жилого фонда (Закупка товаров, работ и услуг для обеспечения государственных (муниципальных) нужд)</v>
      </c>
      <c r="B192" s="43" t="s">
        <v>28</v>
      </c>
      <c r="C192" s="43" t="s">
        <v>15</v>
      </c>
      <c r="D192" s="28" t="s">
        <v>440</v>
      </c>
      <c r="E192" s="28">
        <v>200</v>
      </c>
      <c r="F192" s="15">
        <f>'3'!G398</f>
        <v>35000</v>
      </c>
      <c r="G192" s="56"/>
    </row>
    <row r="193" spans="1:7" s="7" customFormat="1" ht="30" x14ac:dyDescent="0.25">
      <c r="A193" s="131" t="str">
        <f>'3'!A399</f>
        <v>Основное мероприятие: «Содействие развитию инфраструктуры и благоустройства  городского  поселения Билибино»</v>
      </c>
      <c r="B193" s="43" t="s">
        <v>28</v>
      </c>
      <c r="C193" s="43" t="s">
        <v>15</v>
      </c>
      <c r="D193" s="28" t="s">
        <v>308</v>
      </c>
      <c r="E193" s="28"/>
      <c r="F193" s="15">
        <f>F194</f>
        <v>75000</v>
      </c>
      <c r="G193" s="56"/>
    </row>
    <row r="194" spans="1:7" s="7" customFormat="1" ht="45" x14ac:dyDescent="0.25">
      <c r="A194" s="131" t="str">
        <f>'3'!A400</f>
        <v>Капитальный ремонт муниципального жилого фонда (Закупка товаров, работ и услуг для обеспечения государственных (муниципальных) нужд)</v>
      </c>
      <c r="B194" s="43" t="s">
        <v>28</v>
      </c>
      <c r="C194" s="43" t="s">
        <v>15</v>
      </c>
      <c r="D194" s="28" t="s">
        <v>331</v>
      </c>
      <c r="E194" s="28" t="s">
        <v>53</v>
      </c>
      <c r="F194" s="15">
        <f>'3'!G400</f>
        <v>75000</v>
      </c>
      <c r="G194" s="56"/>
    </row>
    <row r="195" spans="1:7" s="7" customFormat="1" ht="33" customHeight="1" x14ac:dyDescent="0.25">
      <c r="A195" s="131" t="str">
        <f>'3'!A402</f>
        <v>«Подпрограмма «Развитие индивидуального жилищного строительства в Билибинском муниципальном районе»</v>
      </c>
      <c r="B195" s="14" t="str">
        <f>'3'!C402</f>
        <v>05</v>
      </c>
      <c r="C195" s="14" t="str">
        <f>'3'!D402</f>
        <v>01</v>
      </c>
      <c r="D195" s="16" t="str">
        <f>'3'!E402</f>
        <v>04 5</v>
      </c>
      <c r="E195" s="28"/>
      <c r="F195" s="15">
        <f>F196</f>
        <v>45226.2</v>
      </c>
      <c r="G195" s="56"/>
    </row>
    <row r="196" spans="1:7" s="7" customFormat="1" ht="33" customHeight="1" x14ac:dyDescent="0.25">
      <c r="A196" s="131" t="str">
        <f>'3'!A403</f>
        <v>Основное мероприятие: «Обеспечение жителей индивидуальным жильем»</v>
      </c>
      <c r="B196" s="14" t="str">
        <f>'3'!C403</f>
        <v>05</v>
      </c>
      <c r="C196" s="14" t="str">
        <f>'3'!D403</f>
        <v>01</v>
      </c>
      <c r="D196" s="16" t="str">
        <f>'3'!E403</f>
        <v>04 5 01</v>
      </c>
      <c r="E196" s="28"/>
      <c r="F196" s="15">
        <f>F197+F198</f>
        <v>45226.2</v>
      </c>
      <c r="G196" s="56"/>
    </row>
    <row r="197" spans="1:7" s="7" customFormat="1" ht="51.75" customHeight="1" x14ac:dyDescent="0.25">
      <c r="A197" s="131" t="str">
        <f>'3'!A404</f>
        <v>Расходы на реализацию мероприятий по содействию развитию индивидуального жилищного строительства (Закупка товаров, работ и услуг для обеспечения государственных (муниципальных) нужд)</v>
      </c>
      <c r="B197" s="13" t="str">
        <f>'3'!C404</f>
        <v>05</v>
      </c>
      <c r="C197" s="13" t="str">
        <f>'3'!D404</f>
        <v>01</v>
      </c>
      <c r="D197" s="13" t="str">
        <f>'3'!E404</f>
        <v>04 5 01 42370</v>
      </c>
      <c r="E197" s="16" t="str">
        <f>'3'!F404</f>
        <v>200</v>
      </c>
      <c r="F197" s="15">
        <f>'3'!G404</f>
        <v>45000</v>
      </c>
      <c r="G197" s="56"/>
    </row>
    <row r="198" spans="1:7" s="7" customFormat="1" ht="78.75" customHeight="1" x14ac:dyDescent="0.25">
      <c r="A198" s="131" t="str">
        <f>'3'!A405</f>
        <v>Расходы на реализацию мероприятий по содействию развитию индивидуального жилищного строительства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198" s="13" t="str">
        <f>'3'!C405</f>
        <v>05</v>
      </c>
      <c r="C198" s="13" t="str">
        <f>'3'!D405</f>
        <v>01</v>
      </c>
      <c r="D198" s="281" t="str">
        <f>'3'!E405</f>
        <v>04 5 01 4237М</v>
      </c>
      <c r="E198" s="16" t="str">
        <f>'3'!F405</f>
        <v>200</v>
      </c>
      <c r="F198" s="15">
        <f>'3'!G405</f>
        <v>226.2</v>
      </c>
      <c r="G198" s="56"/>
    </row>
    <row r="199" spans="1:7" s="7" customFormat="1" ht="15" x14ac:dyDescent="0.2">
      <c r="A199" s="130" t="str">
        <f>'3'!A406</f>
        <v>Коммунальное хозяйство</v>
      </c>
      <c r="B199" s="112" t="s">
        <v>28</v>
      </c>
      <c r="C199" s="112" t="s">
        <v>16</v>
      </c>
      <c r="D199" s="111"/>
      <c r="E199" s="111"/>
      <c r="F199" s="11">
        <f>F200</f>
        <v>19042.2</v>
      </c>
      <c r="G199" s="56"/>
    </row>
    <row r="200" spans="1:7" s="7" customFormat="1" ht="48" customHeight="1" x14ac:dyDescent="0.2">
      <c r="A200" s="130" t="str">
        <f>'3'!A407</f>
        <v>Муниципальная программа «Поддержка и развитие  жилищно-коммунального хозяйства и энергетики муниципального образования Билибинский муниципальный район»</v>
      </c>
      <c r="B200" s="112" t="s">
        <v>28</v>
      </c>
      <c r="C200" s="112" t="s">
        <v>16</v>
      </c>
      <c r="D200" s="111" t="s">
        <v>18</v>
      </c>
      <c r="E200" s="111"/>
      <c r="F200" s="11">
        <f>F201</f>
        <v>19042.2</v>
      </c>
      <c r="G200" s="56"/>
    </row>
    <row r="201" spans="1:7" s="7" customFormat="1" ht="15.75" x14ac:dyDescent="0.25">
      <c r="A201" s="131" t="str">
        <f>'3'!A408</f>
        <v>Подпрограмма: «Поддержка жилищно-коммунального хозяйства»</v>
      </c>
      <c r="B201" s="43" t="s">
        <v>28</v>
      </c>
      <c r="C201" s="43" t="s">
        <v>16</v>
      </c>
      <c r="D201" s="28" t="s">
        <v>332</v>
      </c>
      <c r="E201" s="28"/>
      <c r="F201" s="15">
        <f>F204+F202</f>
        <v>19042.2</v>
      </c>
      <c r="G201" s="56"/>
    </row>
    <row r="202" spans="1:7" s="7" customFormat="1" ht="36.75" hidden="1" customHeight="1" x14ac:dyDescent="0.25">
      <c r="A202" s="131" t="str">
        <f>'3'!A409</f>
        <v>Основное мероприятие: «Субсидии организациям ЖКХ на укрепление и оснащение материально-технической базы»</v>
      </c>
      <c r="B202" s="13" t="str">
        <f>'3'!C409</f>
        <v>05</v>
      </c>
      <c r="C202" s="13" t="str">
        <f>'3'!D409</f>
        <v>02</v>
      </c>
      <c r="D202" s="28" t="str">
        <f>'3'!E409</f>
        <v>04 1 01</v>
      </c>
      <c r="E202" s="28"/>
      <c r="F202" s="15">
        <f>F203</f>
        <v>0</v>
      </c>
      <c r="G202" s="56"/>
    </row>
    <row r="203" spans="1:7" s="7" customFormat="1" ht="17.25" hidden="1" customHeight="1" x14ac:dyDescent="0.25">
      <c r="A203" s="131" t="str">
        <f>'3'!A410</f>
        <v>Расходы на поддержку жилищно-коммунального хозяйства (Иные бюджетные ассигнования)</v>
      </c>
      <c r="B203" s="13" t="str">
        <f>'3'!C410</f>
        <v>05</v>
      </c>
      <c r="C203" s="13" t="str">
        <f>'3'!D410</f>
        <v>02</v>
      </c>
      <c r="D203" s="281" t="str">
        <f>'3'!E410</f>
        <v>04 1 01 81046</v>
      </c>
      <c r="E203" s="28"/>
      <c r="F203" s="15">
        <f>'3'!G410</f>
        <v>0</v>
      </c>
      <c r="G203" s="56"/>
    </row>
    <row r="204" spans="1:7" s="7" customFormat="1" ht="60" x14ac:dyDescent="0.25">
      <c r="A204" s="131" t="str">
        <f>'3'!A411</f>
        <v>Основное мероприятие: «Компенсация организациям коммунального комплекса недополученных доходов, связанных с предоставлением коммунальных, энергоресурсов, топлива по тарифам, не обеспечивающим возмещение издержек»</v>
      </c>
      <c r="B204" s="43" t="s">
        <v>28</v>
      </c>
      <c r="C204" s="43" t="s">
        <v>16</v>
      </c>
      <c r="D204" s="28" t="s">
        <v>333</v>
      </c>
      <c r="E204" s="28"/>
      <c r="F204" s="15">
        <f>F205+F206</f>
        <v>19042.2</v>
      </c>
      <c r="G204" s="56"/>
    </row>
    <row r="205" spans="1:7" s="7" customFormat="1" ht="70.5" customHeight="1" x14ac:dyDescent="0.25">
      <c r="A205" s="131" t="str">
        <f>'3'!A412</f>
        <v>Расходы на предоставление субсидии на возмещение недополученных доходов в связи с оказанием населению услуг бани по тарифам, установленным для населения, в величине, не обеспечивающей возмещение издержек (Иные бюджетные ассигнования)</v>
      </c>
      <c r="B205" s="43" t="s">
        <v>28</v>
      </c>
      <c r="C205" s="43" t="s">
        <v>16</v>
      </c>
      <c r="D205" s="16" t="str">
        <f>'3'!E412</f>
        <v>04 1 02 81047</v>
      </c>
      <c r="E205" s="16" t="str">
        <f>'3'!F412</f>
        <v>800</v>
      </c>
      <c r="F205" s="15">
        <f>'3'!G412</f>
        <v>16293.2</v>
      </c>
      <c r="G205" s="56"/>
    </row>
    <row r="206" spans="1:7" s="7" customFormat="1" ht="60" x14ac:dyDescent="0.25">
      <c r="A206" s="131" t="str">
        <f>'3'!A413</f>
        <v>Расходы на компенсацию недополученных доходов, связанных с предоставлением населению услуги по реализации твердого печного топлива по тарифам, не обеспечивающим возмещение издержек (Иные бюджетные ассигнования)</v>
      </c>
      <c r="B206" s="43" t="s">
        <v>28</v>
      </c>
      <c r="C206" s="43" t="s">
        <v>16</v>
      </c>
      <c r="D206" s="28" t="s">
        <v>794</v>
      </c>
      <c r="E206" s="28" t="s">
        <v>54</v>
      </c>
      <c r="F206" s="15">
        <f>'3'!G413</f>
        <v>2749</v>
      </c>
      <c r="G206" s="56"/>
    </row>
    <row r="207" spans="1:7" s="7" customFormat="1" ht="15" x14ac:dyDescent="0.2">
      <c r="A207" s="130" t="str">
        <f>'3'!A414</f>
        <v>Благоустройство</v>
      </c>
      <c r="B207" s="112" t="s">
        <v>28</v>
      </c>
      <c r="C207" s="112" t="s">
        <v>17</v>
      </c>
      <c r="D207" s="111"/>
      <c r="E207" s="111"/>
      <c r="F207" s="11">
        <f>F208+F237</f>
        <v>311920.2</v>
      </c>
      <c r="G207" s="56"/>
    </row>
    <row r="208" spans="1:7" s="7" customFormat="1" ht="45" customHeight="1" x14ac:dyDescent="0.2">
      <c r="A208" s="130" t="str">
        <f>'3'!A415</f>
        <v>Муниципальная программа «Поддержка и развитие  жилищно-коммунального хозяйства и энергетики муниципального образования Билибинский муниципальный район»</v>
      </c>
      <c r="B208" s="112" t="s">
        <v>28</v>
      </c>
      <c r="C208" s="112" t="s">
        <v>17</v>
      </c>
      <c r="D208" s="111" t="s">
        <v>18</v>
      </c>
      <c r="E208" s="111"/>
      <c r="F208" s="11">
        <f>F212+F209</f>
        <v>160606.9</v>
      </c>
      <c r="G208" s="56"/>
    </row>
    <row r="209" spans="1:7" s="7" customFormat="1" ht="15.75" x14ac:dyDescent="0.25">
      <c r="A209" s="131" t="str">
        <f>'3'!A416</f>
        <v>Подпрограмма: «Поддержка жилищно-коммунального хозяйства»</v>
      </c>
      <c r="B209" s="43" t="s">
        <v>28</v>
      </c>
      <c r="C209" s="43" t="s">
        <v>17</v>
      </c>
      <c r="D209" s="28" t="s">
        <v>332</v>
      </c>
      <c r="E209" s="28"/>
      <c r="F209" s="15">
        <f>F210</f>
        <v>43642.3</v>
      </c>
      <c r="G209" s="56"/>
    </row>
    <row r="210" spans="1:7" s="7" customFormat="1" ht="60" x14ac:dyDescent="0.25">
      <c r="A210" s="131" t="str">
        <f>'3'!A417</f>
        <v>Основное мероприятие: «Компенсация организациям коммунального комплекса недополученных доходов, связанных с предоставлением коммунальных, энерго ресурсов, топлива по тарифам, не обеспечивающим возмещение издержек»</v>
      </c>
      <c r="B210" s="43" t="s">
        <v>28</v>
      </c>
      <c r="C210" s="43" t="s">
        <v>17</v>
      </c>
      <c r="D210" s="28" t="s">
        <v>333</v>
      </c>
      <c r="E210" s="28"/>
      <c r="F210" s="15">
        <f>F211</f>
        <v>43642.3</v>
      </c>
      <c r="G210" s="56"/>
    </row>
    <row r="211" spans="1:7" s="7" customFormat="1" ht="60" x14ac:dyDescent="0.25">
      <c r="A211" s="131" t="str">
        <f>'3'!A418</f>
        <v>Субсидия на компенсацию недополученных доходов, связанных с оказанием населению услуг нецентрализованного водоотведения по тарифам, не обеспечивающим возмещение издержек (Иные бюджетные ассигнования)</v>
      </c>
      <c r="B211" s="43" t="s">
        <v>28</v>
      </c>
      <c r="C211" s="43" t="s">
        <v>17</v>
      </c>
      <c r="D211" s="28" t="s">
        <v>545</v>
      </c>
      <c r="E211" s="28">
        <v>800</v>
      </c>
      <c r="F211" s="15">
        <f>'3'!G418</f>
        <v>43642.3</v>
      </c>
      <c r="G211" s="56"/>
    </row>
    <row r="212" spans="1:7" s="7" customFormat="1" ht="45" x14ac:dyDescent="0.25">
      <c r="A212" s="131" t="str">
        <f>'3'!A419</f>
        <v>Подпрограмма: «Развитие инфраструктуры, благоустройства и территориального планирования в муниципальном образовании Билибинский муниципальный район»</v>
      </c>
      <c r="B212" s="43" t="s">
        <v>28</v>
      </c>
      <c r="C212" s="43" t="s">
        <v>17</v>
      </c>
      <c r="D212" s="28" t="s">
        <v>337</v>
      </c>
      <c r="E212" s="28"/>
      <c r="F212" s="15">
        <f>F213+F216+F221+F225+F229+F233</f>
        <v>116964.6</v>
      </c>
      <c r="G212" s="56"/>
    </row>
    <row r="213" spans="1:7" s="7" customFormat="1" ht="30" x14ac:dyDescent="0.25">
      <c r="A213" s="131" t="str">
        <f>'3'!A420</f>
        <v>Основное мероприятие: «Содействие развитию инфраструктуры и благоустройства  сельских поселений»</v>
      </c>
      <c r="B213" s="43" t="s">
        <v>28</v>
      </c>
      <c r="C213" s="43" t="s">
        <v>17</v>
      </c>
      <c r="D213" s="28" t="s">
        <v>306</v>
      </c>
      <c r="E213" s="28"/>
      <c r="F213" s="15">
        <f>F214+F215</f>
        <v>7643.8</v>
      </c>
      <c r="G213" s="56"/>
    </row>
    <row r="214" spans="1:7" s="7" customFormat="1" ht="42" customHeight="1" x14ac:dyDescent="0.25">
      <c r="A214" s="131" t="str">
        <f>'3'!A421</f>
        <v>Организация и содержание мест захоронения (Закупка товаров, работ и услуг для обеспечения государственных (муниципальных) нужд)</v>
      </c>
      <c r="B214" s="43" t="s">
        <v>28</v>
      </c>
      <c r="C214" s="43" t="s">
        <v>17</v>
      </c>
      <c r="D214" s="28" t="s">
        <v>338</v>
      </c>
      <c r="E214" s="28" t="s">
        <v>53</v>
      </c>
      <c r="F214" s="15">
        <f>'3'!G421</f>
        <v>400</v>
      </c>
      <c r="G214" s="56"/>
    </row>
    <row r="215" spans="1:7" s="7" customFormat="1" ht="60" x14ac:dyDescent="0.25">
      <c r="A215" s="131" t="str">
        <f>'3'!A422</f>
        <v>Расходы на реализацию проектов по благоустройству общественных пространств на сельских территориях  (Закупка товаров, работ и услуг для обеспечения государственных (муниципальных) нужд)</v>
      </c>
      <c r="B215" s="14" t="str">
        <f>'3'!C422</f>
        <v>05</v>
      </c>
      <c r="C215" s="43" t="s">
        <v>17</v>
      </c>
      <c r="D215" s="16" t="str">
        <f>'3'!E422</f>
        <v>04 2 02 L5763</v>
      </c>
      <c r="E215" s="16" t="str">
        <f>'3'!F422</f>
        <v>200</v>
      </c>
      <c r="F215" s="15">
        <f>'3'!G422</f>
        <v>7243.8</v>
      </c>
      <c r="G215" s="56"/>
    </row>
    <row r="216" spans="1:7" s="7" customFormat="1" ht="30" x14ac:dyDescent="0.25">
      <c r="A216" s="131" t="str">
        <f>'3'!A423</f>
        <v>Основное мероприятие: «Содействие развитию инфраструктуры и благоустройства  городского  поселения Билибино»</v>
      </c>
      <c r="B216" s="43" t="s">
        <v>28</v>
      </c>
      <c r="C216" s="43" t="s">
        <v>17</v>
      </c>
      <c r="D216" s="28" t="s">
        <v>308</v>
      </c>
      <c r="E216" s="28"/>
      <c r="F216" s="15">
        <f>F217+F218+F219+F220</f>
        <v>103203.8</v>
      </c>
      <c r="G216" s="56"/>
    </row>
    <row r="217" spans="1:7" s="7" customFormat="1" ht="30" x14ac:dyDescent="0.25">
      <c r="A217" s="131" t="str">
        <f>'3'!A424</f>
        <v>Уличное освещение (Закупка товаров, работ и услуг для обеспечения государственных (муниципальных) нужд)</v>
      </c>
      <c r="B217" s="43" t="s">
        <v>28</v>
      </c>
      <c r="C217" s="43" t="s">
        <v>17</v>
      </c>
      <c r="D217" s="28" t="s">
        <v>342</v>
      </c>
      <c r="E217" s="28" t="s">
        <v>53</v>
      </c>
      <c r="F217" s="15">
        <f>'3'!G424</f>
        <v>29204</v>
      </c>
      <c r="G217" s="56"/>
    </row>
    <row r="218" spans="1:7" s="7" customFormat="1" ht="30" x14ac:dyDescent="0.25">
      <c r="A218" s="131" t="str">
        <f>'3'!A425</f>
        <v>Озеленение (Закупка товаров, работ и услуг для обеспечения государственных (муниципальных) нужд)</v>
      </c>
      <c r="B218" s="43" t="s">
        <v>28</v>
      </c>
      <c r="C218" s="43" t="s">
        <v>17</v>
      </c>
      <c r="D218" s="28" t="s">
        <v>339</v>
      </c>
      <c r="E218" s="28" t="s">
        <v>53</v>
      </c>
      <c r="F218" s="15">
        <f>'3'!G425</f>
        <v>12695.7</v>
      </c>
      <c r="G218" s="56"/>
    </row>
    <row r="219" spans="1:7" s="7" customFormat="1" ht="38.25" customHeight="1" x14ac:dyDescent="0.25">
      <c r="A219" s="131" t="str">
        <f>'3'!A426</f>
        <v>Организация и содержание мест захоронения (Закупка товаров, работ и услуг для обеспечения государственных (муниципальных) нужд)</v>
      </c>
      <c r="B219" s="43" t="s">
        <v>28</v>
      </c>
      <c r="C219" s="43" t="s">
        <v>17</v>
      </c>
      <c r="D219" s="28" t="s">
        <v>340</v>
      </c>
      <c r="E219" s="28" t="s">
        <v>53</v>
      </c>
      <c r="F219" s="15">
        <f>'3'!G426</f>
        <v>13245.7</v>
      </c>
      <c r="G219" s="56"/>
    </row>
    <row r="220" spans="1:7" s="7" customFormat="1" ht="45" x14ac:dyDescent="0.25">
      <c r="A220" s="131" t="str">
        <f>'3'!A427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20" s="43" t="s">
        <v>28</v>
      </c>
      <c r="C220" s="43" t="s">
        <v>17</v>
      </c>
      <c r="D220" s="28" t="s">
        <v>341</v>
      </c>
      <c r="E220" s="28" t="s">
        <v>53</v>
      </c>
      <c r="F220" s="15">
        <f>'3'!G427</f>
        <v>48058.400000000001</v>
      </c>
      <c r="G220" s="56"/>
    </row>
    <row r="221" spans="1:7" s="7" customFormat="1" ht="30" x14ac:dyDescent="0.25">
      <c r="A221" s="131" t="str">
        <f>'3'!A428</f>
        <v>Основное мероприятие: «Содействие развитию инфраструктуры и благоустройства  сельского  поселения Анюйск»</v>
      </c>
      <c r="B221" s="43" t="s">
        <v>28</v>
      </c>
      <c r="C221" s="43" t="s">
        <v>17</v>
      </c>
      <c r="D221" s="28" t="s">
        <v>343</v>
      </c>
      <c r="E221" s="28"/>
      <c r="F221" s="15">
        <f>F222+F223+F224</f>
        <v>980</v>
      </c>
      <c r="G221" s="56"/>
    </row>
    <row r="222" spans="1:7" s="7" customFormat="1" ht="30" x14ac:dyDescent="0.25">
      <c r="A222" s="131" t="str">
        <f>'3'!A429</f>
        <v>Уличное освещение (Закупка товаров, работ и услуг для обеспечения государственных (муниципальных) нужд)</v>
      </c>
      <c r="B222" s="43" t="s">
        <v>28</v>
      </c>
      <c r="C222" s="43" t="s">
        <v>17</v>
      </c>
      <c r="D222" s="28" t="s">
        <v>344</v>
      </c>
      <c r="E222" s="28" t="s">
        <v>53</v>
      </c>
      <c r="F222" s="15">
        <f>'3'!G429</f>
        <v>428.6</v>
      </c>
      <c r="G222" s="56"/>
    </row>
    <row r="223" spans="1:7" s="7" customFormat="1" ht="30" x14ac:dyDescent="0.25">
      <c r="A223" s="131" t="s">
        <v>422</v>
      </c>
      <c r="B223" s="43" t="s">
        <v>28</v>
      </c>
      <c r="C223" s="43" t="s">
        <v>17</v>
      </c>
      <c r="D223" s="28" t="s">
        <v>345</v>
      </c>
      <c r="E223" s="28" t="s">
        <v>53</v>
      </c>
      <c r="F223" s="15">
        <f>'3'!G430</f>
        <v>13.4</v>
      </c>
      <c r="G223" s="56"/>
    </row>
    <row r="224" spans="1:7" s="7" customFormat="1" ht="45" x14ac:dyDescent="0.25">
      <c r="A224" s="131" t="str">
        <f>'3'!A431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24" s="43" t="s">
        <v>28</v>
      </c>
      <c r="C224" s="43" t="s">
        <v>17</v>
      </c>
      <c r="D224" s="28" t="s">
        <v>346</v>
      </c>
      <c r="E224" s="28" t="s">
        <v>53</v>
      </c>
      <c r="F224" s="15">
        <f>'3'!G431</f>
        <v>538</v>
      </c>
      <c r="G224" s="56"/>
    </row>
    <row r="225" spans="1:7" s="7" customFormat="1" ht="30" x14ac:dyDescent="0.25">
      <c r="A225" s="131" t="str">
        <f>'3'!A432</f>
        <v>Основное мероприятие: «Содействие развитию инфраструктуры и благоустройства  сельского  поселения Илирней»</v>
      </c>
      <c r="B225" s="43" t="s">
        <v>28</v>
      </c>
      <c r="C225" s="43" t="s">
        <v>17</v>
      </c>
      <c r="D225" s="28" t="s">
        <v>350</v>
      </c>
      <c r="E225" s="28"/>
      <c r="F225" s="15">
        <f>F226+F227+F228</f>
        <v>1776.6</v>
      </c>
      <c r="G225" s="56"/>
    </row>
    <row r="226" spans="1:7" s="7" customFormat="1" ht="30" x14ac:dyDescent="0.25">
      <c r="A226" s="131" t="str">
        <f>'3'!A433</f>
        <v>Уличное освещение (Закупка товаров, работ и услуг для обеспечения государственных (муниципальных) нужд)</v>
      </c>
      <c r="B226" s="43" t="s">
        <v>28</v>
      </c>
      <c r="C226" s="43" t="s">
        <v>17</v>
      </c>
      <c r="D226" s="28" t="s">
        <v>347</v>
      </c>
      <c r="E226" s="28" t="s">
        <v>53</v>
      </c>
      <c r="F226" s="15">
        <f>'3'!G433</f>
        <v>1465.5</v>
      </c>
      <c r="G226" s="56"/>
    </row>
    <row r="227" spans="1:7" s="7" customFormat="1" ht="30" x14ac:dyDescent="0.25">
      <c r="A227" s="131" t="str">
        <f>'3'!A434</f>
        <v>Озеленение (Закупка товаров, работ и услуг для обеспечения государственных (муниципальных) нужд)</v>
      </c>
      <c r="B227" s="43" t="s">
        <v>28</v>
      </c>
      <c r="C227" s="43" t="s">
        <v>17</v>
      </c>
      <c r="D227" s="28" t="s">
        <v>348</v>
      </c>
      <c r="E227" s="28" t="s">
        <v>53</v>
      </c>
      <c r="F227" s="15">
        <f>'3'!G434</f>
        <v>7.1</v>
      </c>
      <c r="G227" s="56"/>
    </row>
    <row r="228" spans="1:7" s="7" customFormat="1" ht="45" x14ac:dyDescent="0.25">
      <c r="A228" s="131" t="str">
        <f>'3'!A435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28" s="43" t="s">
        <v>28</v>
      </c>
      <c r="C228" s="43" t="s">
        <v>17</v>
      </c>
      <c r="D228" s="28" t="s">
        <v>349</v>
      </c>
      <c r="E228" s="28" t="s">
        <v>53</v>
      </c>
      <c r="F228" s="15">
        <f>'3'!G435</f>
        <v>304</v>
      </c>
      <c r="G228" s="56"/>
    </row>
    <row r="229" spans="1:7" s="7" customFormat="1" ht="30" x14ac:dyDescent="0.25">
      <c r="A229" s="131" t="str">
        <f>'3'!A436</f>
        <v>Основное мероприятие: «Содействие развитию инфраструктуры и благоустройства  сельского  поселения Омолон»</v>
      </c>
      <c r="B229" s="43" t="s">
        <v>28</v>
      </c>
      <c r="C229" s="43" t="s">
        <v>17</v>
      </c>
      <c r="D229" s="28" t="s">
        <v>351</v>
      </c>
      <c r="E229" s="28"/>
      <c r="F229" s="15">
        <f>F230+F231+F232</f>
        <v>2177</v>
      </c>
      <c r="G229" s="56"/>
    </row>
    <row r="230" spans="1:7" s="7" customFormat="1" ht="30" x14ac:dyDescent="0.25">
      <c r="A230" s="131" t="str">
        <f>'3'!A437</f>
        <v>Уличное освещение (Закупка товаров, работ и услуг для обеспечения государственных (муниципальных) нужд)</v>
      </c>
      <c r="B230" s="43" t="s">
        <v>28</v>
      </c>
      <c r="C230" s="43" t="s">
        <v>17</v>
      </c>
      <c r="D230" s="28" t="s">
        <v>352</v>
      </c>
      <c r="E230" s="28" t="s">
        <v>53</v>
      </c>
      <c r="F230" s="15">
        <f>'3'!G437</f>
        <v>1196.0999999999999</v>
      </c>
      <c r="G230" s="56"/>
    </row>
    <row r="231" spans="1:7" s="7" customFormat="1" ht="30" x14ac:dyDescent="0.25">
      <c r="A231" s="131" t="str">
        <f>'3'!A438</f>
        <v>Озеленение (Закупка товаров, работ и услуг для обеспечения государственных (муниципальных) нужд)</v>
      </c>
      <c r="B231" s="43" t="s">
        <v>28</v>
      </c>
      <c r="C231" s="43" t="s">
        <v>17</v>
      </c>
      <c r="D231" s="28" t="s">
        <v>353</v>
      </c>
      <c r="E231" s="28" t="s">
        <v>53</v>
      </c>
      <c r="F231" s="15">
        <f>'3'!G438</f>
        <v>22.5</v>
      </c>
      <c r="G231" s="56"/>
    </row>
    <row r="232" spans="1:7" s="7" customFormat="1" ht="45" x14ac:dyDescent="0.25">
      <c r="A232" s="131" t="str">
        <f>'3'!A439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32" s="43" t="s">
        <v>28</v>
      </c>
      <c r="C232" s="43" t="s">
        <v>17</v>
      </c>
      <c r="D232" s="28" t="s">
        <v>354</v>
      </c>
      <c r="E232" s="28" t="s">
        <v>53</v>
      </c>
      <c r="F232" s="15">
        <f>'3'!G439</f>
        <v>958.4</v>
      </c>
      <c r="G232" s="56"/>
    </row>
    <row r="233" spans="1:7" s="7" customFormat="1" ht="30" x14ac:dyDescent="0.25">
      <c r="A233" s="131" t="str">
        <f>'3'!A440</f>
        <v>Основное мероприятие: «Содействие развитию инфраструктуры и благоустройства  сельского  поселения Островное»</v>
      </c>
      <c r="B233" s="43" t="s">
        <v>28</v>
      </c>
      <c r="C233" s="43" t="s">
        <v>17</v>
      </c>
      <c r="D233" s="28" t="s">
        <v>355</v>
      </c>
      <c r="E233" s="28"/>
      <c r="F233" s="15">
        <f>F234+F235+F236</f>
        <v>1183.4000000000001</v>
      </c>
      <c r="G233" s="56"/>
    </row>
    <row r="234" spans="1:7" s="7" customFormat="1" ht="30" x14ac:dyDescent="0.25">
      <c r="A234" s="131" t="str">
        <f>'3'!A441</f>
        <v>Уличное освещение (Закупка товаров, работ и услуг для обеспечения государственных (муниципальных) нужд)</v>
      </c>
      <c r="B234" s="43" t="s">
        <v>28</v>
      </c>
      <c r="C234" s="43" t="s">
        <v>17</v>
      </c>
      <c r="D234" s="28" t="s">
        <v>356</v>
      </c>
      <c r="E234" s="28" t="s">
        <v>53</v>
      </c>
      <c r="F234" s="15">
        <f>'3'!G441</f>
        <v>644.70000000000005</v>
      </c>
      <c r="G234" s="56"/>
    </row>
    <row r="235" spans="1:7" s="7" customFormat="1" ht="30" x14ac:dyDescent="0.25">
      <c r="A235" s="131" t="str">
        <f>'3'!A442</f>
        <v>Озеленение (Закупка товаров, работ и услуг для обеспечения государственных (муниципальных) нужд)</v>
      </c>
      <c r="B235" s="43" t="s">
        <v>28</v>
      </c>
      <c r="C235" s="43" t="s">
        <v>17</v>
      </c>
      <c r="D235" s="28" t="s">
        <v>357</v>
      </c>
      <c r="E235" s="28" t="s">
        <v>53</v>
      </c>
      <c r="F235" s="15">
        <f>'3'!G442</f>
        <v>12.3</v>
      </c>
      <c r="G235" s="56"/>
    </row>
    <row r="236" spans="1:7" s="7" customFormat="1" ht="45" x14ac:dyDescent="0.25">
      <c r="A236" s="131" t="str">
        <f>'3'!A443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36" s="43" t="s">
        <v>28</v>
      </c>
      <c r="C236" s="43" t="s">
        <v>17</v>
      </c>
      <c r="D236" s="28" t="s">
        <v>358</v>
      </c>
      <c r="E236" s="28" t="s">
        <v>53</v>
      </c>
      <c r="F236" s="15">
        <f>'3'!G443</f>
        <v>526.4</v>
      </c>
      <c r="G236" s="56"/>
    </row>
    <row r="237" spans="1:7" s="7" customFormat="1" ht="55.5" customHeight="1" x14ac:dyDescent="0.2">
      <c r="A237" s="123" t="str">
        <f>'3'!A444</f>
        <v>Муниципальная программа «Формирование современной городской среды на территории муниципального образования Билибинский муниципальный район Чукотского автономного округа»</v>
      </c>
      <c r="B237" s="112" t="s">
        <v>28</v>
      </c>
      <c r="C237" s="112" t="s">
        <v>17</v>
      </c>
      <c r="D237" s="111" t="s">
        <v>35</v>
      </c>
      <c r="E237" s="111"/>
      <c r="F237" s="11">
        <f>F238</f>
        <v>151313.29999999999</v>
      </c>
      <c r="G237" s="56"/>
    </row>
    <row r="238" spans="1:7" s="7" customFormat="1" ht="45" x14ac:dyDescent="0.25">
      <c r="A238" s="124" t="str">
        <f>'3'!A445</f>
        <v>Подпрограмма: «Формирование современной городской среды на территории муниципального образования  Билибинский муниципальный район Чукотского автономного округа»</v>
      </c>
      <c r="B238" s="43" t="s">
        <v>28</v>
      </c>
      <c r="C238" s="43" t="s">
        <v>17</v>
      </c>
      <c r="D238" s="28" t="s">
        <v>553</v>
      </c>
      <c r="E238" s="28"/>
      <c r="F238" s="15">
        <f>F239+F241</f>
        <v>151313.29999999999</v>
      </c>
      <c r="G238" s="56"/>
    </row>
    <row r="239" spans="1:7" s="7" customFormat="1" ht="30" x14ac:dyDescent="0.25">
      <c r="A239" s="124" t="str">
        <f>'3'!A446</f>
        <v xml:space="preserve">Основное мероприятие: «Благоустройство дворовых и общественных территорий»    </v>
      </c>
      <c r="B239" s="14" t="s">
        <v>28</v>
      </c>
      <c r="C239" s="14" t="s">
        <v>17</v>
      </c>
      <c r="D239" s="125" t="str">
        <f>'3'!E446</f>
        <v>09 1 02</v>
      </c>
      <c r="E239" s="28"/>
      <c r="F239" s="15">
        <f>'3'!G446</f>
        <v>20000</v>
      </c>
      <c r="G239" s="56"/>
    </row>
    <row r="240" spans="1:7" s="7" customFormat="1" ht="60.75" customHeight="1" x14ac:dyDescent="0.25">
      <c r="A240" s="124" t="str">
        <f>'3'!A447</f>
        <v>Финансовое обеспечение проектов инициативного бюджетирования (софинансирование обязательств за счет средств окружного бюджета) (Закупка товаров, работ и услуг для обеспечения государственных (муниципальных) нужд)</v>
      </c>
      <c r="B240" s="14" t="s">
        <v>28</v>
      </c>
      <c r="C240" s="14" t="s">
        <v>17</v>
      </c>
      <c r="D240" s="125" t="str">
        <f>'3'!E447</f>
        <v>09 1 02 S2100</v>
      </c>
      <c r="E240" s="28">
        <v>200</v>
      </c>
      <c r="F240" s="15">
        <f>'3'!G447</f>
        <v>20000</v>
      </c>
      <c r="G240" s="56"/>
    </row>
    <row r="241" spans="1:8" s="7" customFormat="1" ht="35.25" customHeight="1" x14ac:dyDescent="0.25">
      <c r="A241" s="124" t="str">
        <f>'3'!A448</f>
        <v>Основное мероприятие: Региональный проект "Формирование комфортной городской среды"</v>
      </c>
      <c r="B241" s="14" t="str">
        <f>'3'!C448</f>
        <v>05</v>
      </c>
      <c r="C241" s="14" t="str">
        <f>'3'!D448</f>
        <v>03</v>
      </c>
      <c r="D241" s="125" t="str">
        <f>'3'!E448</f>
        <v>09 1 И4</v>
      </c>
      <c r="E241" s="28"/>
      <c r="F241" s="15">
        <f>F243+F242</f>
        <v>131313.29999999999</v>
      </c>
      <c r="G241" s="56"/>
    </row>
    <row r="242" spans="1:8" s="7" customFormat="1" ht="74.25" customHeight="1" x14ac:dyDescent="0.25">
      <c r="A242" s="124" t="str">
        <f>'3'!A449</f>
        <v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(Закупка товаров, работ и услуг для обеспечения государственных (муниципальных) нужд)</v>
      </c>
      <c r="B242" s="13" t="str">
        <f>'3'!C449</f>
        <v>05</v>
      </c>
      <c r="C242" s="13" t="str">
        <f>'3'!D449</f>
        <v>03</v>
      </c>
      <c r="D242" s="125" t="str">
        <f>'3'!E449</f>
        <v>09 1 И4 54240</v>
      </c>
      <c r="E242" s="125" t="str">
        <f>'3'!F449</f>
        <v>200</v>
      </c>
      <c r="F242" s="15">
        <f>'3'!G449</f>
        <v>101010.2</v>
      </c>
      <c r="G242" s="56"/>
    </row>
    <row r="243" spans="1:8" s="7" customFormat="1" ht="45" customHeight="1" x14ac:dyDescent="0.25">
      <c r="A243" s="124" t="str">
        <f>'3'!A450</f>
        <v>Субсидии на реализацию программ формирования современной городской среды (Закупка товаров, работ и услуг для обеспечения государственных (муниципальных) нужд)</v>
      </c>
      <c r="B243" s="14" t="str">
        <f>'3'!C450</f>
        <v>05</v>
      </c>
      <c r="C243" s="14" t="str">
        <f>'3'!D450</f>
        <v>03</v>
      </c>
      <c r="D243" s="124" t="str">
        <f>'3'!E450</f>
        <v>09 1 И4 55550</v>
      </c>
      <c r="E243" s="16" t="str">
        <f>'3'!F450</f>
        <v>200</v>
      </c>
      <c r="F243" s="15">
        <f>'3'!G450</f>
        <v>30303.1</v>
      </c>
      <c r="G243" s="56"/>
    </row>
    <row r="244" spans="1:8" s="7" customFormat="1" ht="28.5" x14ac:dyDescent="0.2">
      <c r="A244" s="130" t="str">
        <f>'3'!A451</f>
        <v>Другие вопросы в области жилищно-коммунального хозяйства</v>
      </c>
      <c r="B244" s="112" t="s">
        <v>28</v>
      </c>
      <c r="C244" s="112" t="s">
        <v>28</v>
      </c>
      <c r="D244" s="111"/>
      <c r="E244" s="111"/>
      <c r="F244" s="11">
        <f>F245+F250</f>
        <v>367449.9</v>
      </c>
      <c r="G244" s="56"/>
      <c r="H244" s="107"/>
    </row>
    <row r="245" spans="1:8" s="7" customFormat="1" ht="45.75" customHeight="1" x14ac:dyDescent="0.2">
      <c r="A245" s="130" t="str">
        <f>'3'!A452</f>
        <v>Муниципальная программа «Социальная поддержка населения муниципального образования Билибинский муниципальный район»</v>
      </c>
      <c r="B245" s="112" t="s">
        <v>28</v>
      </c>
      <c r="C245" s="112" t="s">
        <v>28</v>
      </c>
      <c r="D245" s="111" t="s">
        <v>15</v>
      </c>
      <c r="E245" s="111"/>
      <c r="F245" s="11">
        <f>F246</f>
        <v>9017.1</v>
      </c>
      <c r="G245" s="56"/>
    </row>
    <row r="246" spans="1:8" s="7" customFormat="1" ht="30" x14ac:dyDescent="0.25">
      <c r="A246" s="131" t="str">
        <f>'3'!A453</f>
        <v>Подпрограмма: «Социальная поддержка отдельных категорий граждан»</v>
      </c>
      <c r="B246" s="43" t="s">
        <v>28</v>
      </c>
      <c r="C246" s="43" t="s">
        <v>28</v>
      </c>
      <c r="D246" s="28" t="s">
        <v>223</v>
      </c>
      <c r="E246" s="28"/>
      <c r="F246" s="15">
        <f>F247</f>
        <v>9017.1</v>
      </c>
      <c r="G246" s="56"/>
    </row>
    <row r="247" spans="1:8" s="7" customFormat="1" ht="45" x14ac:dyDescent="0.25">
      <c r="A247" s="131" t="str">
        <f>'3'!A454</f>
        <v>Основное мероприятие: «Предоставление выплат и компенсаций за услуги, предусмотренные гарантированным перечнем услуг по погребению»</v>
      </c>
      <c r="B247" s="43" t="s">
        <v>28</v>
      </c>
      <c r="C247" s="43" t="s">
        <v>28</v>
      </c>
      <c r="D247" s="28" t="s">
        <v>363</v>
      </c>
      <c r="E247" s="28"/>
      <c r="F247" s="15">
        <f>F248+F249</f>
        <v>9017.1</v>
      </c>
      <c r="G247" s="56"/>
    </row>
    <row r="248" spans="1:8" s="7" customFormat="1" ht="45" x14ac:dyDescent="0.25">
      <c r="A248" s="131" t="str">
        <f>'3'!A455</f>
        <v>Субсидии на возмещение недополученных доходов и (или) финансовое обеспечение (возмещение) расходов на возмещение затрат на погребение умерших (Иные бюджетные ассигнования)</v>
      </c>
      <c r="B248" s="43" t="s">
        <v>28</v>
      </c>
      <c r="C248" s="43" t="s">
        <v>28</v>
      </c>
      <c r="D248" s="28" t="s">
        <v>364</v>
      </c>
      <c r="E248" s="28" t="s">
        <v>54</v>
      </c>
      <c r="F248" s="15">
        <f>'3'!G455</f>
        <v>4817.1000000000004</v>
      </c>
      <c r="G248" s="56"/>
    </row>
    <row r="249" spans="1:8" s="7" customFormat="1" ht="48" customHeight="1" x14ac:dyDescent="0.25">
      <c r="A249" s="131" t="str">
        <f>'3'!A456</f>
        <v>Возмещение специализированным службам по вопросам похоронного дела стоимости услуг по погребению в муниципальном образовании городское поселение Билибино (Иные бюджетные ассигнования)</v>
      </c>
      <c r="B249" s="43" t="s">
        <v>28</v>
      </c>
      <c r="C249" s="43" t="s">
        <v>28</v>
      </c>
      <c r="D249" s="28" t="s">
        <v>365</v>
      </c>
      <c r="E249" s="28" t="s">
        <v>54</v>
      </c>
      <c r="F249" s="15">
        <f>'3'!G456</f>
        <v>4200</v>
      </c>
      <c r="G249" s="56"/>
    </row>
    <row r="250" spans="1:8" s="7" customFormat="1" ht="48" customHeight="1" x14ac:dyDescent="0.2">
      <c r="A250" s="130" t="str">
        <f>'3'!A457</f>
        <v>Муниципальная программа «Поддержка и развитие  жилищно-коммунального хозяйства и энергетики муниципального образования Билибинский муниципальный район»</v>
      </c>
      <c r="B250" s="112" t="s">
        <v>28</v>
      </c>
      <c r="C250" s="112" t="s">
        <v>28</v>
      </c>
      <c r="D250" s="111" t="s">
        <v>18</v>
      </c>
      <c r="E250" s="111"/>
      <c r="F250" s="11">
        <f>F251+F255+F262</f>
        <v>358432.8</v>
      </c>
      <c r="G250" s="56"/>
    </row>
    <row r="251" spans="1:8" s="7" customFormat="1" ht="15.75" x14ac:dyDescent="0.25">
      <c r="A251" s="131" t="str">
        <f>'3'!A458</f>
        <v>Подпрограмма: «Поддержка жилищно-коммунального хозяйства»</v>
      </c>
      <c r="B251" s="43" t="s">
        <v>28</v>
      </c>
      <c r="C251" s="43" t="s">
        <v>28</v>
      </c>
      <c r="D251" s="28" t="s">
        <v>332</v>
      </c>
      <c r="E251" s="28"/>
      <c r="F251" s="15">
        <f>F252</f>
        <v>19892.7</v>
      </c>
      <c r="G251" s="56"/>
    </row>
    <row r="252" spans="1:8" s="7" customFormat="1" ht="30" x14ac:dyDescent="0.25">
      <c r="A252" s="131" t="s">
        <v>371</v>
      </c>
      <c r="B252" s="43" t="s">
        <v>28</v>
      </c>
      <c r="C252" s="43" t="s">
        <v>28</v>
      </c>
      <c r="D252" s="28" t="s">
        <v>366</v>
      </c>
      <c r="E252" s="28"/>
      <c r="F252" s="15">
        <f>F254+F253</f>
        <v>19892.7</v>
      </c>
      <c r="G252" s="56"/>
    </row>
    <row r="253" spans="1:8" s="7" customFormat="1" ht="45" x14ac:dyDescent="0.25">
      <c r="A253" s="131" t="str">
        <f>'3'!A460</f>
        <v>Расходы на частичную компенсацию организации ЖКХ затрат по уплате лизинговых платежей по договорам аренды (лизинга) техники и оборудования (Иные бюджетные ассигнования)</v>
      </c>
      <c r="B253" s="43" t="s">
        <v>28</v>
      </c>
      <c r="C253" s="43" t="s">
        <v>28</v>
      </c>
      <c r="D253" s="16" t="str">
        <f>'3'!E460</f>
        <v>04 1 01 S2350</v>
      </c>
      <c r="E253" s="28" t="s">
        <v>54</v>
      </c>
      <c r="F253" s="15">
        <f>'3'!G460</f>
        <v>19793.2</v>
      </c>
      <c r="G253" s="56"/>
    </row>
    <row r="254" spans="1:8" s="7" customFormat="1" ht="60" x14ac:dyDescent="0.25">
      <c r="A254" s="131" t="str">
        <f>'3'!A461</f>
        <v>Расходы на частичную компенсацию организации ЖКХ затрат по уплате лизинговых платежей по договорам аренды (лизинга) техники и оборудования (софинансирование обязательств за счет средств местного бюджета) (Иные бюджетные ассигнования)</v>
      </c>
      <c r="B254" s="43" t="s">
        <v>28</v>
      </c>
      <c r="C254" s="43" t="s">
        <v>28</v>
      </c>
      <c r="D254" s="16" t="str">
        <f>'3'!E461</f>
        <v>04 1 01 S235М</v>
      </c>
      <c r="E254" s="28" t="s">
        <v>54</v>
      </c>
      <c r="F254" s="15">
        <f>'3'!G461</f>
        <v>99.5</v>
      </c>
      <c r="G254" s="56"/>
    </row>
    <row r="255" spans="1:8" s="7" customFormat="1" ht="45" x14ac:dyDescent="0.25">
      <c r="A255" s="131" t="str">
        <f>'3'!A462</f>
        <v>Подпрограмма: «Развитие инфраструктуры, благоустройства и территориального планирования в муниципальном образовании Билибинский муниципальный район»</v>
      </c>
      <c r="B255" s="43" t="s">
        <v>28</v>
      </c>
      <c r="C255" s="43" t="s">
        <v>28</v>
      </c>
      <c r="D255" s="28" t="s">
        <v>305</v>
      </c>
      <c r="E255" s="28"/>
      <c r="F255" s="15">
        <f>F256+F259</f>
        <v>12512.6</v>
      </c>
      <c r="G255" s="56"/>
    </row>
    <row r="256" spans="1:8" s="7" customFormat="1" ht="30" x14ac:dyDescent="0.25">
      <c r="A256" s="131" t="str">
        <f>'3'!A463</f>
        <v>Основное мероприятие: «Содействие в разработке документов территориального планирования»</v>
      </c>
      <c r="B256" s="43" t="s">
        <v>28</v>
      </c>
      <c r="C256" s="43" t="s">
        <v>28</v>
      </c>
      <c r="D256" s="28" t="s">
        <v>320</v>
      </c>
      <c r="E256" s="28"/>
      <c r="F256" s="15">
        <f>F257+F258</f>
        <v>2512.6</v>
      </c>
      <c r="G256" s="56"/>
    </row>
    <row r="257" spans="1:8" s="7" customFormat="1" ht="60" x14ac:dyDescent="0.25">
      <c r="A257" s="131" t="str">
        <f>'3'!A464</f>
        <v>Расходы на обеспечение органов местного самоуправления документами территориального планирования и градостроительного зонирования (Закупка товаров, работ и услуг для обеспечения государственных (муниципальных) нужд)</v>
      </c>
      <c r="B257" s="14" t="str">
        <f>'3'!C464</f>
        <v>05</v>
      </c>
      <c r="C257" s="14" t="str">
        <f>'3'!D464</f>
        <v>05</v>
      </c>
      <c r="D257" s="14" t="str">
        <f>'3'!E464</f>
        <v>04 2 01 S2520</v>
      </c>
      <c r="E257" s="16" t="str">
        <f>'3'!F464</f>
        <v>200</v>
      </c>
      <c r="F257" s="15">
        <f>'3'!G464</f>
        <v>2500</v>
      </c>
      <c r="G257" s="56"/>
    </row>
    <row r="258" spans="1:8" s="7" customFormat="1" ht="75" x14ac:dyDescent="0.25">
      <c r="A258" s="131" t="str">
        <f>'3'!A465</f>
        <v>Расходы на обеспечение органов местного самоуправления документами территориального планирования и градостроительного зонирования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258" s="14" t="str">
        <f>'3'!C465</f>
        <v>05</v>
      </c>
      <c r="C258" s="14" t="str">
        <f>'3'!D465</f>
        <v>05</v>
      </c>
      <c r="D258" s="14" t="str">
        <f>'3'!E465</f>
        <v>04 2 01 S252М</v>
      </c>
      <c r="E258" s="16" t="str">
        <f>'3'!F465</f>
        <v>200</v>
      </c>
      <c r="F258" s="15">
        <f>'3'!G465</f>
        <v>12.6</v>
      </c>
      <c r="G258" s="56"/>
    </row>
    <row r="259" spans="1:8" s="7" customFormat="1" ht="45.75" customHeight="1" x14ac:dyDescent="0.25">
      <c r="A259" s="131" t="str">
        <f>'3'!A466</f>
        <v>Основное мероприятие: «Проектно-изыскательские, ремонтные работы, строительство и реконструкция нежилых объектов муниципальной собственности»</v>
      </c>
      <c r="B259" s="13" t="str">
        <f>'3'!C466</f>
        <v>05</v>
      </c>
      <c r="C259" s="13" t="str">
        <f>'3'!D466</f>
        <v>05</v>
      </c>
      <c r="D259" s="281" t="str">
        <f>'3'!E466</f>
        <v>04 2 10</v>
      </c>
      <c r="E259" s="16"/>
      <c r="F259" s="15">
        <f>F260+F261</f>
        <v>10000</v>
      </c>
      <c r="G259" s="56"/>
    </row>
    <row r="260" spans="1:8" s="7" customFormat="1" ht="47.25" customHeight="1" x14ac:dyDescent="0.25">
      <c r="A260" s="131" t="str">
        <f>'3'!A467</f>
        <v>Капитальный и текущий ремонт объектов муниципальной собственности (Закупка товаров, работ и услуг для обеспечения государственных (муниципальных) нужд)</v>
      </c>
      <c r="B260" s="13" t="str">
        <f>'3'!C467</f>
        <v>05</v>
      </c>
      <c r="C260" s="13" t="str">
        <f>'3'!D467</f>
        <v>05</v>
      </c>
      <c r="D260" s="281" t="str">
        <f>'3'!E467</f>
        <v>04 2 10 82023</v>
      </c>
      <c r="E260" s="281" t="str">
        <f>'3'!F467</f>
        <v>200</v>
      </c>
      <c r="F260" s="15">
        <f>'3'!G467</f>
        <v>10000</v>
      </c>
      <c r="G260" s="56"/>
    </row>
    <row r="261" spans="1:8" s="7" customFormat="1" ht="47.25" hidden="1" customHeight="1" x14ac:dyDescent="0.25">
      <c r="A261" s="131" t="str">
        <f>'3'!A468</f>
        <v>Расходы на выполнение кадастровых и инвентаризационных работ (Закупка товаров, работ и услуг для обеспечения государственных (муниципальных) нужд)</v>
      </c>
      <c r="B261" s="13" t="str">
        <f>'3'!C468</f>
        <v>05</v>
      </c>
      <c r="C261" s="13" t="str">
        <f>'3'!D468</f>
        <v>05</v>
      </c>
      <c r="D261" s="281" t="str">
        <f>'3'!E468</f>
        <v>04 2 10 82024</v>
      </c>
      <c r="E261" s="281" t="str">
        <f>'3'!F468</f>
        <v>200</v>
      </c>
      <c r="F261" s="15">
        <f>'3'!G468</f>
        <v>0</v>
      </c>
      <c r="G261" s="56"/>
    </row>
    <row r="262" spans="1:8" s="7" customFormat="1" ht="15.75" x14ac:dyDescent="0.25">
      <c r="A262" s="131" t="str">
        <f>'3'!A469</f>
        <v>Подпрограмма «Развитие водохозяйственного комплекса»</v>
      </c>
      <c r="B262" s="14" t="s">
        <v>28</v>
      </c>
      <c r="C262" s="14" t="s">
        <v>28</v>
      </c>
      <c r="D262" s="16" t="str">
        <f>'3'!E469</f>
        <v>04 3</v>
      </c>
      <c r="E262" s="16"/>
      <c r="F262" s="15">
        <f>F263+F270+F268</f>
        <v>326027.5</v>
      </c>
      <c r="G262" s="56"/>
    </row>
    <row r="263" spans="1:8" s="7" customFormat="1" ht="33" hidden="1" customHeight="1" x14ac:dyDescent="0.25">
      <c r="A263" s="131" t="str">
        <f>'3'!A470</f>
        <v>Основное мероприятие: «Финансовое обеспечение мероприятий по исполнению полномочий в сфере водоснабжения и водоотведения»</v>
      </c>
      <c r="B263" s="14" t="s">
        <v>28</v>
      </c>
      <c r="C263" s="14" t="s">
        <v>28</v>
      </c>
      <c r="D263" s="16" t="str">
        <f>'3'!E470</f>
        <v>04 3 01</v>
      </c>
      <c r="E263" s="16"/>
      <c r="F263" s="15">
        <f>F265+F266+F264+F267</f>
        <v>0</v>
      </c>
      <c r="G263" s="56"/>
    </row>
    <row r="264" spans="1:8" s="7" customFormat="1" ht="57.75" hidden="1" customHeight="1" x14ac:dyDescent="0.25">
      <c r="A264" s="131"/>
      <c r="B264" s="13"/>
      <c r="C264" s="13"/>
      <c r="D264" s="281"/>
      <c r="E264" s="16"/>
      <c r="F264" s="15"/>
      <c r="G264" s="56"/>
    </row>
    <row r="265" spans="1:8" s="7" customFormat="1" ht="29.25" hidden="1" customHeight="1" x14ac:dyDescent="0.25">
      <c r="A265" s="131"/>
      <c r="B265" s="14"/>
      <c r="C265" s="14"/>
      <c r="D265" s="16"/>
      <c r="E265" s="16"/>
      <c r="F265" s="15"/>
      <c r="G265" s="56"/>
    </row>
    <row r="266" spans="1:8" s="7" customFormat="1" ht="49.5" hidden="1" customHeight="1" x14ac:dyDescent="0.25">
      <c r="A266" s="131"/>
      <c r="B266" s="14"/>
      <c r="C266" s="14"/>
      <c r="D266" s="16"/>
      <c r="E266" s="16"/>
      <c r="F266" s="15"/>
      <c r="G266" s="56"/>
    </row>
    <row r="267" spans="1:8" s="7" customFormat="1" ht="56.25" hidden="1" customHeight="1" x14ac:dyDescent="0.25">
      <c r="A267" s="131"/>
      <c r="B267" s="13"/>
      <c r="C267" s="13"/>
      <c r="D267" s="16"/>
      <c r="E267" s="16"/>
      <c r="F267" s="15"/>
      <c r="G267" s="56"/>
    </row>
    <row r="268" spans="1:8" s="7" customFormat="1" ht="56.25" customHeight="1" x14ac:dyDescent="0.25">
      <c r="A268" s="131" t="str">
        <f>'3'!A473</f>
        <v>Основное мероприятие: «Реализация мероприятий по строительству, реконструкции (модернизации) и капитальному ремонту объектов коммунальной инфраструктуры»</v>
      </c>
      <c r="B268" s="13" t="str">
        <f>'3'!C473</f>
        <v>05</v>
      </c>
      <c r="C268" s="13" t="str">
        <f>'3'!D473</f>
        <v>05</v>
      </c>
      <c r="D268" s="16" t="str">
        <f>'3'!E473</f>
        <v>04 3 02</v>
      </c>
      <c r="E268" s="28"/>
      <c r="F268" s="15">
        <f>F269</f>
        <v>120222</v>
      </c>
      <c r="G268" s="56"/>
    </row>
    <row r="269" spans="1:8" s="7" customFormat="1" ht="56.25" customHeight="1" x14ac:dyDescent="0.25">
      <c r="A269" s="131" t="str">
        <f>'3'!A474</f>
        <v xml:space="preserve">Расходы на осуществление мероприятий по строительству, реконструкции (модернизации) и капитальному ремонту объектов коммунальной инфраструктуры (Иные бюджетные ассигнования) </v>
      </c>
      <c r="B269" s="13" t="str">
        <f>'3'!C474</f>
        <v>05</v>
      </c>
      <c r="C269" s="13" t="str">
        <f>'3'!D474</f>
        <v>05</v>
      </c>
      <c r="D269" s="16" t="str">
        <f>'3'!E474</f>
        <v>04 3 02 ВС007</v>
      </c>
      <c r="E269" s="16" t="str">
        <f>'3'!F474</f>
        <v>800</v>
      </c>
      <c r="F269" s="15">
        <f>'3'!G474</f>
        <v>120222</v>
      </c>
      <c r="G269" s="56"/>
    </row>
    <row r="270" spans="1:8" s="7" customFormat="1" ht="30" x14ac:dyDescent="0.25">
      <c r="A270" s="131" t="str">
        <f>'3'!A475</f>
        <v>Основное мероприятие: Региональный проект "Модернизация коммунальной инфраструктуры"</v>
      </c>
      <c r="B270" s="43" t="s">
        <v>28</v>
      </c>
      <c r="C270" s="43" t="s">
        <v>28</v>
      </c>
      <c r="D270" s="16" t="str">
        <f>'3'!E475</f>
        <v xml:space="preserve">04 3 И3 </v>
      </c>
      <c r="E270" s="28"/>
      <c r="F270" s="15">
        <f>F271</f>
        <v>205805.5</v>
      </c>
      <c r="G270" s="56"/>
    </row>
    <row r="271" spans="1:8" s="7" customFormat="1" ht="51.75" customHeight="1" x14ac:dyDescent="0.25">
      <c r="A271" s="124" t="str">
        <f>'3'!A476</f>
        <v>Субсидии на модернизацию систем коммунальной инфраструктуры (Капитальные вложения в объекты  государственной (муниципальной) собственности)</v>
      </c>
      <c r="B271" s="43" t="s">
        <v>28</v>
      </c>
      <c r="C271" s="43" t="s">
        <v>28</v>
      </c>
      <c r="D271" s="16" t="str">
        <f>'3'!E476</f>
        <v>04 3 И3 51540</v>
      </c>
      <c r="E271" s="28" t="s">
        <v>1</v>
      </c>
      <c r="F271" s="15">
        <f>'3'!G476</f>
        <v>205805.5</v>
      </c>
      <c r="G271" s="56"/>
    </row>
    <row r="272" spans="1:8" s="7" customFormat="1" ht="15" x14ac:dyDescent="0.2">
      <c r="A272" s="130" t="str">
        <f>'3'!A22</f>
        <v>Образование</v>
      </c>
      <c r="B272" s="112" t="s">
        <v>20</v>
      </c>
      <c r="C272" s="112"/>
      <c r="D272" s="111"/>
      <c r="E272" s="111"/>
      <c r="F272" s="11">
        <f>F273+F285+F345+F355+F317</f>
        <v>1801915.3</v>
      </c>
      <c r="G272" s="160"/>
      <c r="H272" s="158"/>
    </row>
    <row r="273" spans="1:8" s="7" customFormat="1" ht="15" x14ac:dyDescent="0.2">
      <c r="A273" s="130" t="str">
        <f>'3'!A23</f>
        <v>Дошкольное образование</v>
      </c>
      <c r="B273" s="112" t="s">
        <v>20</v>
      </c>
      <c r="C273" s="112" t="s">
        <v>15</v>
      </c>
      <c r="D273" s="111"/>
      <c r="E273" s="111"/>
      <c r="F273" s="11">
        <f>F274</f>
        <v>265914.3</v>
      </c>
      <c r="G273" s="56"/>
      <c r="H273" s="158"/>
    </row>
    <row r="274" spans="1:8" s="7" customFormat="1" ht="57" x14ac:dyDescent="0.2">
      <c r="A274" s="130" t="str">
        <f>'3'!A24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274" s="112" t="s">
        <v>20</v>
      </c>
      <c r="C274" s="112" t="s">
        <v>15</v>
      </c>
      <c r="D274" s="111" t="s">
        <v>16</v>
      </c>
      <c r="E274" s="111"/>
      <c r="F274" s="11">
        <f>F279+F275</f>
        <v>265914.3</v>
      </c>
      <c r="G274" s="56"/>
    </row>
    <row r="275" spans="1:8" s="7" customFormat="1" ht="60" hidden="1" x14ac:dyDescent="0.25">
      <c r="A275" s="131" t="str">
        <f>'3'!A25</f>
        <v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v>
      </c>
      <c r="B275" s="14" t="str">
        <f>'3'!C25</f>
        <v>07</v>
      </c>
      <c r="C275" s="14" t="str">
        <f>'3'!D25</f>
        <v>01</v>
      </c>
      <c r="D275" s="16" t="str">
        <f>'3'!E25</f>
        <v>02 1</v>
      </c>
      <c r="E275" s="111"/>
      <c r="F275" s="15">
        <f>F276</f>
        <v>0</v>
      </c>
      <c r="G275" s="56"/>
    </row>
    <row r="276" spans="1:8" s="7" customFormat="1" ht="32.25" hidden="1" customHeight="1" x14ac:dyDescent="0.25">
      <c r="A276" s="131" t="str">
        <f>'3'!A26</f>
        <v>Основное мероприятие: «Материальное обеспечение отраслей образования, культуры, средств массовой информации»</v>
      </c>
      <c r="B276" s="14" t="str">
        <f>'3'!C26</f>
        <v>07</v>
      </c>
      <c r="C276" s="14" t="str">
        <f>'3'!D26</f>
        <v>01</v>
      </c>
      <c r="D276" s="16" t="str">
        <f>'3'!E26</f>
        <v>02 1 04</v>
      </c>
      <c r="E276" s="111"/>
      <c r="F276" s="15">
        <f>F277+F278</f>
        <v>0</v>
      </c>
      <c r="G276" s="56"/>
    </row>
    <row r="277" spans="1:8" s="7" customFormat="1" ht="46.5" hidden="1" customHeight="1" x14ac:dyDescent="0.25">
      <c r="A277" s="131" t="str">
        <f>'3'!A27</f>
        <v>Расходы на материально-техническое обеспечение образовательных организаций (Предоставление субсидий бюджетным, автономным учреждениям и иным некоммерческим организациям)</v>
      </c>
      <c r="B277" s="14" t="str">
        <f>'3'!C27</f>
        <v>07</v>
      </c>
      <c r="C277" s="14" t="str">
        <f>'3'!D27</f>
        <v>01</v>
      </c>
      <c r="D277" s="16" t="str">
        <f>'3'!E27</f>
        <v>02 1 04 S2320</v>
      </c>
      <c r="E277" s="16" t="str">
        <f>'3'!F27</f>
        <v>600</v>
      </c>
      <c r="F277" s="15">
        <f>'3'!G27</f>
        <v>0</v>
      </c>
      <c r="G277" s="56"/>
    </row>
    <row r="278" spans="1:8" s="7" customFormat="1" ht="61.5" hidden="1" customHeight="1" x14ac:dyDescent="0.25">
      <c r="A278" s="131" t="str">
        <f>'3'!A28</f>
        <v>Расходы на материально-техническое обеспечение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278" s="14" t="str">
        <f>'3'!C28</f>
        <v>07</v>
      </c>
      <c r="C278" s="14" t="str">
        <f>'3'!D28</f>
        <v>01</v>
      </c>
      <c r="D278" s="16" t="str">
        <f>'3'!E28</f>
        <v>02 1 04 S232М</v>
      </c>
      <c r="E278" s="16" t="str">
        <f>'3'!F28</f>
        <v>600</v>
      </c>
      <c r="F278" s="15">
        <f>'3'!G28</f>
        <v>0</v>
      </c>
      <c r="G278" s="56"/>
    </row>
    <row r="279" spans="1:8" s="7" customFormat="1" ht="30" x14ac:dyDescent="0.25">
      <c r="A279" s="131" t="str">
        <f>'3'!A29</f>
        <v>Подпрограмма: «Обеспечение деятельности муниципальных органов и подведомственных учреждений»</v>
      </c>
      <c r="B279" s="43" t="s">
        <v>20</v>
      </c>
      <c r="C279" s="43" t="s">
        <v>15</v>
      </c>
      <c r="D279" s="28" t="s">
        <v>163</v>
      </c>
      <c r="E279" s="28"/>
      <c r="F279" s="15">
        <f>F280</f>
        <v>265914.3</v>
      </c>
      <c r="G279" s="56"/>
    </row>
    <row r="280" spans="1:8" s="7" customFormat="1" ht="45" x14ac:dyDescent="0.25">
      <c r="A280" s="131" t="str">
        <f>'3'!A30</f>
        <v>Основное мероприятие: «Финансовое обеспечение выполнения муниципального задания на оказание муниципальных  услуг (выполнение работ)»</v>
      </c>
      <c r="B280" s="43" t="s">
        <v>20</v>
      </c>
      <c r="C280" s="43" t="s">
        <v>15</v>
      </c>
      <c r="D280" s="28" t="s">
        <v>162</v>
      </c>
      <c r="E280" s="28"/>
      <c r="F280" s="15">
        <f>F281+F283+F284+F282</f>
        <v>265914.3</v>
      </c>
      <c r="G280" s="56"/>
    </row>
    <row r="281" spans="1:8" s="7" customFormat="1" ht="72" customHeight="1" x14ac:dyDescent="0.25">
      <c r="A281" s="131" t="str">
        <f>'3'!A31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281" s="43" t="s">
        <v>20</v>
      </c>
      <c r="C281" s="43" t="s">
        <v>15</v>
      </c>
      <c r="D281" s="28" t="s">
        <v>170</v>
      </c>
      <c r="E281" s="28">
        <v>600</v>
      </c>
      <c r="F281" s="15">
        <f>'3'!G31</f>
        <v>6420</v>
      </c>
      <c r="G281" s="56"/>
    </row>
    <row r="282" spans="1:8" s="7" customFormat="1" ht="66" hidden="1" customHeight="1" x14ac:dyDescent="0.25">
      <c r="A282" s="131" t="str">
        <f>'3'!A32</f>
        <v>Компенсация расходов, связанных с переездом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282" s="43" t="str">
        <f>B281</f>
        <v>07</v>
      </c>
      <c r="C282" s="43" t="str">
        <f>C281</f>
        <v>01</v>
      </c>
      <c r="D282" s="28" t="s">
        <v>171</v>
      </c>
      <c r="E282" s="28">
        <v>600</v>
      </c>
      <c r="F282" s="15">
        <f>'3'!G32</f>
        <v>0</v>
      </c>
      <c r="G282" s="56"/>
    </row>
    <row r="283" spans="1:8" s="7" customFormat="1" ht="60" x14ac:dyDescent="0.25">
      <c r="A283" s="131" t="str">
        <f>'3'!A33</f>
        <v>Финансовое обеспечение выполнения муниципального задания детскими дошкольными учреждениями за счет средств местного бюджета (Предоставление субсидий бюджетным, автономным учреждениям и иным некоммерческим организациям)</v>
      </c>
      <c r="B283" s="43" t="s">
        <v>20</v>
      </c>
      <c r="C283" s="43" t="s">
        <v>15</v>
      </c>
      <c r="D283" s="28" t="s">
        <v>172</v>
      </c>
      <c r="E283" s="28">
        <v>600</v>
      </c>
      <c r="F283" s="15">
        <f>'3'!G33</f>
        <v>23204.6</v>
      </c>
      <c r="G283" s="56"/>
    </row>
    <row r="284" spans="1:8" s="7" customFormat="1" ht="60" x14ac:dyDescent="0.25">
      <c r="A284" s="131" t="str">
        <f>'3'!A34</f>
        <v>Финансовое обеспечение выполнения муниципального задания детскими дошкольными учреждениями за счет средств окружного бюджета (Предоставление субсидий бюджетным, автономным учреждениям и иным некоммерческим организациям)</v>
      </c>
      <c r="B284" s="43" t="s">
        <v>20</v>
      </c>
      <c r="C284" s="43" t="s">
        <v>15</v>
      </c>
      <c r="D284" s="28" t="s">
        <v>173</v>
      </c>
      <c r="E284" s="28">
        <v>600</v>
      </c>
      <c r="F284" s="15">
        <f>'3'!G34</f>
        <v>236289.7</v>
      </c>
      <c r="G284" s="56"/>
    </row>
    <row r="285" spans="1:8" s="7" customFormat="1" ht="15" x14ac:dyDescent="0.2">
      <c r="A285" s="130" t="str">
        <f>'3'!A35</f>
        <v>Общее образование</v>
      </c>
      <c r="B285" s="112" t="s">
        <v>20</v>
      </c>
      <c r="C285" s="112" t="s">
        <v>16</v>
      </c>
      <c r="D285" s="111"/>
      <c r="E285" s="111"/>
      <c r="F285" s="11">
        <f>F286</f>
        <v>1141867.7</v>
      </c>
      <c r="G285" s="161"/>
      <c r="H285" s="107"/>
    </row>
    <row r="286" spans="1:8" s="7" customFormat="1" ht="57" x14ac:dyDescent="0.2">
      <c r="A286" s="130" t="str">
        <f>'3'!A36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286" s="112" t="s">
        <v>20</v>
      </c>
      <c r="C286" s="112" t="s">
        <v>16</v>
      </c>
      <c r="D286" s="111" t="s">
        <v>16</v>
      </c>
      <c r="E286" s="111"/>
      <c r="F286" s="11">
        <f>F287+F307</f>
        <v>1141867.7</v>
      </c>
      <c r="G286" s="56"/>
    </row>
    <row r="287" spans="1:8" s="7" customFormat="1" ht="60" x14ac:dyDescent="0.25">
      <c r="A287" s="131" t="str">
        <f>'3'!A37</f>
        <v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v>
      </c>
      <c r="B287" s="43" t="s">
        <v>20</v>
      </c>
      <c r="C287" s="43" t="s">
        <v>16</v>
      </c>
      <c r="D287" s="28" t="s">
        <v>191</v>
      </c>
      <c r="E287" s="28"/>
      <c r="F287" s="15">
        <f>F305+F291+F288+F302</f>
        <v>21288.9</v>
      </c>
      <c r="G287" s="56"/>
    </row>
    <row r="288" spans="1:8" s="7" customFormat="1" ht="30" hidden="1" x14ac:dyDescent="0.25">
      <c r="A288" s="124" t="str">
        <f>'3'!A38</f>
        <v>Основное мероприятие: «Развитие системы дошкольного и общего образования»</v>
      </c>
      <c r="B288" s="43" t="s">
        <v>20</v>
      </c>
      <c r="C288" s="43" t="s">
        <v>16</v>
      </c>
      <c r="D288" s="28" t="s">
        <v>198</v>
      </c>
      <c r="E288" s="28"/>
      <c r="F288" s="15">
        <f>F289+F290</f>
        <v>0</v>
      </c>
      <c r="G288" s="56"/>
    </row>
    <row r="289" spans="1:7" s="7" customFormat="1" ht="90" hidden="1" x14ac:dyDescent="0.25">
      <c r="A289" s="131" t="str">
        <f>'3'!A39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(Предоставление субсидий бюджетным, автономным учреждениям и иным некоммерческим организациям)</v>
      </c>
      <c r="B289" s="43" t="s">
        <v>20</v>
      </c>
      <c r="C289" s="43" t="s">
        <v>16</v>
      </c>
      <c r="D289" s="16" t="str">
        <f>'3'!E39</f>
        <v>02 1 01  S242Д</v>
      </c>
      <c r="E289" s="28">
        <v>600</v>
      </c>
      <c r="F289" s="15">
        <f>'3'!G39</f>
        <v>0</v>
      </c>
      <c r="G289" s="56"/>
    </row>
    <row r="290" spans="1:7" s="7" customFormat="1" ht="105" hidden="1" x14ac:dyDescent="0.25">
      <c r="A290" s="131" t="str">
        <f>'3'!A40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290" s="43" t="s">
        <v>20</v>
      </c>
      <c r="C290" s="43" t="s">
        <v>16</v>
      </c>
      <c r="D290" s="16" t="str">
        <f>'3'!E40</f>
        <v>02 1 01 S242М</v>
      </c>
      <c r="E290" s="28">
        <v>600</v>
      </c>
      <c r="F290" s="15">
        <f>'3'!G40</f>
        <v>0</v>
      </c>
      <c r="G290" s="56"/>
    </row>
    <row r="291" spans="1:7" s="7" customFormat="1" ht="30" x14ac:dyDescent="0.25">
      <c r="A291" s="131" t="str">
        <f>'3'!A41</f>
        <v>Основное мероприятие: «Материальное обеспечение отраслей образования, культуры, средств массовой информации»</v>
      </c>
      <c r="B291" s="43" t="s">
        <v>20</v>
      </c>
      <c r="C291" s="43" t="s">
        <v>16</v>
      </c>
      <c r="D291" s="28" t="s">
        <v>207</v>
      </c>
      <c r="E291" s="28"/>
      <c r="F291" s="15">
        <f>SUM(F292:F301)</f>
        <v>2261.6</v>
      </c>
      <c r="G291" s="56"/>
    </row>
    <row r="292" spans="1:7" s="7" customFormat="1" ht="50.25" customHeight="1" x14ac:dyDescent="0.25">
      <c r="A292" s="131" t="str">
        <f>'3'!A42</f>
        <v>Расходы на мероприятия по поддержке детских и молодежных движений (Предоставление субсидий бюджетным, автономным учреждениям и иным некоммерческим организациям)</v>
      </c>
      <c r="B292" s="14" t="str">
        <f>'3'!C42</f>
        <v>07</v>
      </c>
      <c r="C292" s="14" t="str">
        <f>'3'!D42</f>
        <v>02</v>
      </c>
      <c r="D292" s="16" t="str">
        <f>'3'!E42</f>
        <v>02 1 04 S2132</v>
      </c>
      <c r="E292" s="16" t="str">
        <f>'3'!F42</f>
        <v>600</v>
      </c>
      <c r="F292" s="15">
        <f>'3'!G42</f>
        <v>350</v>
      </c>
      <c r="G292" s="56"/>
    </row>
    <row r="293" spans="1:7" s="7" customFormat="1" ht="69.75" customHeight="1" x14ac:dyDescent="0.25">
      <c r="A293" s="131" t="str">
        <f>'3'!A43</f>
        <v>Расходы на мероприятия по поддержке детских и молодежных движений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293" s="14" t="str">
        <f>'3'!C43</f>
        <v>07</v>
      </c>
      <c r="C293" s="14" t="str">
        <f>'3'!D43</f>
        <v>02</v>
      </c>
      <c r="D293" s="16" t="str">
        <f>'3'!E43</f>
        <v>02 1 04 S213М</v>
      </c>
      <c r="E293" s="16" t="str">
        <f>'3'!F43</f>
        <v>600</v>
      </c>
      <c r="F293" s="15">
        <f>'3'!G43</f>
        <v>1.8</v>
      </c>
      <c r="G293" s="56"/>
    </row>
    <row r="294" spans="1:7" s="7" customFormat="1" ht="50.25" hidden="1" customHeight="1" x14ac:dyDescent="0.25">
      <c r="A294" s="131" t="str">
        <f>'3'!A44</f>
        <v>Расходы на материально-техническое обеспечение образовательных организаций (Предоставление субсидий бюджетным, автономным учреждениям и иным некоммерческим организациям)</v>
      </c>
      <c r="B294" s="43" t="s">
        <v>20</v>
      </c>
      <c r="C294" s="43" t="s">
        <v>16</v>
      </c>
      <c r="D294" s="131" t="str">
        <f>'3'!E44</f>
        <v>02 1 04 S2320</v>
      </c>
      <c r="E294" s="28">
        <v>600</v>
      </c>
      <c r="F294" s="15">
        <f>'3'!G44</f>
        <v>0</v>
      </c>
      <c r="G294" s="56"/>
    </row>
    <row r="295" spans="1:7" s="7" customFormat="1" ht="62.25" hidden="1" customHeight="1" x14ac:dyDescent="0.25">
      <c r="A295" s="131" t="str">
        <f>'3'!A45</f>
        <v>Расходы на материально-техническое обеспечение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295" s="43" t="s">
        <v>20</v>
      </c>
      <c r="C295" s="43" t="s">
        <v>16</v>
      </c>
      <c r="D295" s="131" t="str">
        <f>'3'!E45</f>
        <v>02 1 04 S232M</v>
      </c>
      <c r="E295" s="28">
        <v>600</v>
      </c>
      <c r="F295" s="15">
        <f>'3'!G45</f>
        <v>0</v>
      </c>
      <c r="G295" s="56"/>
    </row>
    <row r="296" spans="1:7" s="7" customFormat="1" ht="64.5" customHeight="1" x14ac:dyDescent="0.25">
      <c r="A296" s="131" t="str">
        <f>'3'!A46</f>
        <v>Расходы на реализацию мероприятий по профессиональной ориентации лиц,  обучающихся в общеобразовательных организациях (Предоставление субсидий бюджетным, автономным учреждениям и иным некоммерческим организациям)</v>
      </c>
      <c r="B296" s="14" t="str">
        <f>'3'!C46</f>
        <v>07</v>
      </c>
      <c r="C296" s="14" t="str">
        <f>'3'!D46</f>
        <v>02</v>
      </c>
      <c r="D296" s="281" t="str">
        <f>'3'!E46</f>
        <v>02 1 04 S2410</v>
      </c>
      <c r="E296" s="16" t="str">
        <f>'3'!F46</f>
        <v>600</v>
      </c>
      <c r="F296" s="15">
        <f>'3'!G46</f>
        <v>600</v>
      </c>
      <c r="G296" s="56"/>
    </row>
    <row r="297" spans="1:7" s="7" customFormat="1" ht="83.25" customHeight="1" x14ac:dyDescent="0.25">
      <c r="A297" s="131" t="str">
        <f>'3'!A47</f>
        <v>Расходы на реализацию мероприятий по профессиональной ориентации лиц, обучающихся в общеобразовательных организациях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297" s="14" t="str">
        <f>'3'!C47</f>
        <v>07</v>
      </c>
      <c r="C297" s="14" t="str">
        <f>'3'!D47</f>
        <v>02</v>
      </c>
      <c r="D297" s="281" t="str">
        <f>'3'!E47</f>
        <v>02 1 04 S241М</v>
      </c>
      <c r="E297" s="16" t="str">
        <f>'3'!F47</f>
        <v>600</v>
      </c>
      <c r="F297" s="15">
        <f>'3'!G47</f>
        <v>3.1</v>
      </c>
      <c r="G297" s="56"/>
    </row>
    <row r="298" spans="1:7" s="7" customFormat="1" ht="64.5" customHeight="1" x14ac:dyDescent="0.25">
      <c r="A298" s="131" t="str">
        <f>'3'!A48</f>
        <v>Расходы на реализацию мероприятий по поддержке творчества обучающихся инженерной направленности (Предоставление субсидий бюджетным, автономным учреждениям и иным некоммерческим организациям)</v>
      </c>
      <c r="B298" s="14" t="str">
        <f>'3'!C48</f>
        <v>07</v>
      </c>
      <c r="C298" s="14" t="str">
        <f>'3'!D48</f>
        <v>02</v>
      </c>
      <c r="D298" s="281" t="str">
        <f>'3'!E48</f>
        <v>02 1 04 S2440</v>
      </c>
      <c r="E298" s="16" t="str">
        <f>'3'!F48</f>
        <v>600</v>
      </c>
      <c r="F298" s="15">
        <f>'3'!G48</f>
        <v>900</v>
      </c>
      <c r="G298" s="56"/>
    </row>
    <row r="299" spans="1:7" s="7" customFormat="1" ht="74.25" customHeight="1" x14ac:dyDescent="0.25">
      <c r="A299" s="131" t="str">
        <f>'3'!A49</f>
        <v>Расходы на реализацию мероприятий по поддержке творчества обучающихся инженерной направленности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299" s="14" t="str">
        <f>'3'!C49</f>
        <v>07</v>
      </c>
      <c r="C299" s="14" t="str">
        <f>'3'!D49</f>
        <v>02</v>
      </c>
      <c r="D299" s="281" t="str">
        <f>'3'!E49</f>
        <v>02 1 04 S244М</v>
      </c>
      <c r="E299" s="16" t="str">
        <f>'3'!F49</f>
        <v>600</v>
      </c>
      <c r="F299" s="15">
        <f>'3'!G49</f>
        <v>4.5999999999999996</v>
      </c>
      <c r="G299" s="56"/>
    </row>
    <row r="300" spans="1:7" s="7" customFormat="1" ht="55.5" customHeight="1" x14ac:dyDescent="0.25">
      <c r="A300" s="131" t="str">
        <f>'3'!A50</f>
        <v>Расходы на материально-техническое оснащение школьных театров (Предоставление субсидий бюджетным, автономным учреждениям и иным некоммерческим организациям)</v>
      </c>
      <c r="B300" s="13" t="str">
        <f>'3'!C50</f>
        <v>07</v>
      </c>
      <c r="C300" s="13" t="str">
        <f>'3'!D50</f>
        <v>02</v>
      </c>
      <c r="D300" s="131" t="str">
        <f>'3'!E50</f>
        <v>02 1 04 72129</v>
      </c>
      <c r="E300" s="281" t="str">
        <f>'3'!F50</f>
        <v>600</v>
      </c>
      <c r="F300" s="15">
        <f>'3'!G50</f>
        <v>400</v>
      </c>
      <c r="G300" s="56"/>
    </row>
    <row r="301" spans="1:7" s="7" customFormat="1" ht="63.75" customHeight="1" x14ac:dyDescent="0.25">
      <c r="A301" s="131" t="str">
        <f>'3'!A51</f>
        <v>Расходы на материально-техническое оснащение школьных театров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01" s="13" t="str">
        <f>'3'!C51</f>
        <v>07</v>
      </c>
      <c r="C301" s="13" t="str">
        <f>'3'!D51</f>
        <v>02</v>
      </c>
      <c r="D301" s="131" t="str">
        <f>'3'!E51</f>
        <v>02 1 04 7212М</v>
      </c>
      <c r="E301" s="281" t="str">
        <f>'3'!F51</f>
        <v>600</v>
      </c>
      <c r="F301" s="15">
        <f>'3'!G51</f>
        <v>2.1</v>
      </c>
      <c r="G301" s="56"/>
    </row>
    <row r="302" spans="1:7" s="7" customFormat="1" ht="51" customHeight="1" x14ac:dyDescent="0.25">
      <c r="A302" s="131" t="str">
        <f>'3'!A52</f>
        <v>Основное мероприятие: «Проектно-изыскательские, ремонтные работы, строительство и реконструкция объектов образования, культуры, средств массовой информации»</v>
      </c>
      <c r="B302" s="13" t="str">
        <f>'3'!C52</f>
        <v>07</v>
      </c>
      <c r="C302" s="13" t="str">
        <f>'3'!D52</f>
        <v>02</v>
      </c>
      <c r="D302" s="131" t="str">
        <f>'3'!E52</f>
        <v>02 1 05</v>
      </c>
      <c r="E302" s="131"/>
      <c r="F302" s="15">
        <f>F303+F304</f>
        <v>16952.5</v>
      </c>
      <c r="G302" s="56"/>
    </row>
    <row r="303" spans="1:7" s="7" customFormat="1" ht="57.75" customHeight="1" x14ac:dyDescent="0.25">
      <c r="A303" s="131" t="str">
        <f>'3'!A53</f>
        <v>Расходы на 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v>
      </c>
      <c r="B303" s="13" t="str">
        <f>'3'!C53</f>
        <v>07</v>
      </c>
      <c r="C303" s="13" t="str">
        <f>'3'!D53</f>
        <v>02</v>
      </c>
      <c r="D303" s="131" t="str">
        <f>'3'!E53</f>
        <v>02 1 05 S227Д</v>
      </c>
      <c r="E303" s="281" t="str">
        <f>'3'!F53</f>
        <v>600</v>
      </c>
      <c r="F303" s="15">
        <f>'3'!G53</f>
        <v>16867.7</v>
      </c>
      <c r="G303" s="56"/>
    </row>
    <row r="304" spans="1:7" s="7" customFormat="1" ht="72.75" customHeight="1" x14ac:dyDescent="0.25">
      <c r="A304" s="131" t="str">
        <f>'3'!A54</f>
        <v>Расходы на проведение ремонтных работ в муниципальных образовательных организациях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04" s="13" t="str">
        <f>'3'!C54</f>
        <v>07</v>
      </c>
      <c r="C304" s="13" t="str">
        <f>'3'!D54</f>
        <v>02</v>
      </c>
      <c r="D304" s="131" t="str">
        <f>'3'!E54</f>
        <v>02 1 05 S227М</v>
      </c>
      <c r="E304" s="281" t="str">
        <f>'3'!F54</f>
        <v>600</v>
      </c>
      <c r="F304" s="15">
        <f>'3'!G54</f>
        <v>84.8</v>
      </c>
      <c r="G304" s="56"/>
    </row>
    <row r="305" spans="1:7" s="7" customFormat="1" ht="33.75" customHeight="1" x14ac:dyDescent="0.25">
      <c r="A305" s="131" t="str">
        <f>'3'!A55</f>
        <v>Основное мероприятие: «Социальные гарантии работникам отраслей образования и культуры по оплате жилья и коммунальных услуг»</v>
      </c>
      <c r="B305" s="43" t="s">
        <v>20</v>
      </c>
      <c r="C305" s="43" t="s">
        <v>16</v>
      </c>
      <c r="D305" s="28" t="s">
        <v>192</v>
      </c>
      <c r="E305" s="28"/>
      <c r="F305" s="15">
        <f>F306</f>
        <v>2074.8000000000002</v>
      </c>
      <c r="G305" s="56"/>
    </row>
    <row r="306" spans="1:7" s="7" customFormat="1" ht="135" x14ac:dyDescent="0.25">
      <c r="A306" s="131" t="str">
        <f>'3'!A56</f>
        <v>Предоставление мер социальной поддержки по оплате жилого помещения и коммунальных услуг работникам в соответствии с Законом Чукотского автономного округа от 4 декабря 2014 года № 122-ОЗ «О мерах социальной поддержки работников (специалистов) бюджетной сферы, работающих и проживающих в сельских населенных пунктах, рабочих поселках (поселках городского типа) Чукотского автономного округа» (Предоставление субсидий бюджетным, автономным учреждениям и иным некоммерческим организациям)</v>
      </c>
      <c r="B306" s="43" t="s">
        <v>20</v>
      </c>
      <c r="C306" s="43" t="s">
        <v>16</v>
      </c>
      <c r="D306" s="28" t="s">
        <v>190</v>
      </c>
      <c r="E306" s="28">
        <v>600</v>
      </c>
      <c r="F306" s="15">
        <f>'3'!G56</f>
        <v>2074.8000000000002</v>
      </c>
      <c r="G306" s="56"/>
    </row>
    <row r="307" spans="1:7" s="7" customFormat="1" ht="30" x14ac:dyDescent="0.25">
      <c r="A307" s="131" t="str">
        <f>'3'!A57</f>
        <v>Подпрограмма: «Обеспечение деятельности муниципальных органов и подведомственных учреждений»</v>
      </c>
      <c r="B307" s="43" t="s">
        <v>20</v>
      </c>
      <c r="C307" s="43" t="s">
        <v>16</v>
      </c>
      <c r="D307" s="28" t="s">
        <v>163</v>
      </c>
      <c r="E307" s="28"/>
      <c r="F307" s="15">
        <f>F308</f>
        <v>1120578.8</v>
      </c>
      <c r="G307" s="59"/>
    </row>
    <row r="308" spans="1:7" s="7" customFormat="1" ht="45" x14ac:dyDescent="0.25">
      <c r="A308" s="131" t="str">
        <f>'3'!A58</f>
        <v>Основное мероприятие: «Финансовое обеспечение выполнения муниципального задания на оказание муниципальных  услуг (выполнение работ)»</v>
      </c>
      <c r="B308" s="43" t="s">
        <v>20</v>
      </c>
      <c r="C308" s="43" t="s">
        <v>16</v>
      </c>
      <c r="D308" s="28" t="s">
        <v>162</v>
      </c>
      <c r="E308" s="28"/>
      <c r="F308" s="15">
        <f>SUM(F309:F316)</f>
        <v>1120578.8</v>
      </c>
      <c r="G308" s="56"/>
    </row>
    <row r="309" spans="1:7" s="7" customFormat="1" ht="64.5" customHeight="1" x14ac:dyDescent="0.25">
      <c r="A309" s="131" t="str">
        <f>'3'!A59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309" s="43" t="s">
        <v>20</v>
      </c>
      <c r="C309" s="43" t="s">
        <v>16</v>
      </c>
      <c r="D309" s="28" t="s">
        <v>170</v>
      </c>
      <c r="E309" s="28">
        <v>600</v>
      </c>
      <c r="F309" s="15">
        <f>'3'!G59</f>
        <v>20045</v>
      </c>
      <c r="G309" s="56"/>
    </row>
    <row r="310" spans="1:7" s="7" customFormat="1" ht="64.5" hidden="1" customHeight="1" x14ac:dyDescent="0.25">
      <c r="A310" s="131" t="str">
        <f>'3'!A60</f>
        <v>Компенсация расходов, связанных с переездом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310" s="14" t="str">
        <f>'3'!C60</f>
        <v>07</v>
      </c>
      <c r="C310" s="14" t="str">
        <f>'3'!D60</f>
        <v>02</v>
      </c>
      <c r="D310" s="16" t="str">
        <f>'3'!E60</f>
        <v>02 П 02 10120</v>
      </c>
      <c r="E310" s="16" t="str">
        <f>'3'!F60</f>
        <v>600</v>
      </c>
      <c r="F310" s="15">
        <f>'3'!G60</f>
        <v>0</v>
      </c>
      <c r="G310" s="56"/>
    </row>
    <row r="311" spans="1:7" s="7" customFormat="1" ht="60" x14ac:dyDescent="0.25">
      <c r="A311" s="131" t="str">
        <f>'3'!A61</f>
        <v>Ежемесячное денежное вознаграждение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v>
      </c>
      <c r="B311" s="43" t="s">
        <v>20</v>
      </c>
      <c r="C311" s="43" t="s">
        <v>16</v>
      </c>
      <c r="D311" s="28" t="s">
        <v>733</v>
      </c>
      <c r="E311" s="28">
        <v>600</v>
      </c>
      <c r="F311" s="15">
        <f>'3'!G61</f>
        <v>30935.599999999999</v>
      </c>
      <c r="G311" s="56"/>
    </row>
    <row r="312" spans="1:7" s="7" customFormat="1" ht="75" x14ac:dyDescent="0.25">
      <c r="A312" s="131" t="str">
        <f>'3'!A62</f>
        <v>Расходы на организацию бесплатного горячего питания для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v>
      </c>
      <c r="B312" s="43" t="s">
        <v>20</v>
      </c>
      <c r="C312" s="43" t="s">
        <v>16</v>
      </c>
      <c r="D312" s="16" t="str">
        <f>'3'!E62</f>
        <v>02 П 02 R304Д</v>
      </c>
      <c r="E312" s="28">
        <v>600</v>
      </c>
      <c r="F312" s="15">
        <f>'3'!G62</f>
        <v>18723.900000000001</v>
      </c>
      <c r="G312" s="56"/>
    </row>
    <row r="313" spans="1:7" s="7" customFormat="1" ht="75" x14ac:dyDescent="0.25">
      <c r="A313" s="131" t="str">
        <f>'3'!A64</f>
        <v>Финансовое обеспечение выполнения муниципального задания школами-детскими садами и школами (начальной, неполной средней и средней) за счет средств местного бюджета (Предоставление субсидий бюджетным, автономным учреждениям и иным некоммерческим организациям)</v>
      </c>
      <c r="B313" s="43" t="s">
        <v>20</v>
      </c>
      <c r="C313" s="43" t="s">
        <v>16</v>
      </c>
      <c r="D313" s="28" t="s">
        <v>178</v>
      </c>
      <c r="E313" s="28">
        <v>600</v>
      </c>
      <c r="F313" s="15">
        <f>'3'!G64</f>
        <v>295986</v>
      </c>
      <c r="G313" s="56"/>
    </row>
    <row r="314" spans="1:7" s="7" customFormat="1" ht="75" x14ac:dyDescent="0.25">
      <c r="A314" s="131" t="str">
        <f>'3'!A63</f>
        <v>Финансовое обеспечение выполнения муниципального задания школами-детскими садами и школами (начальной, неполной средней и средней) за счет средств окружного бюджета (Предоставление субсидий бюджетным, автономным учреждениям и иным некоммерческим организациям)</v>
      </c>
      <c r="B314" s="43" t="s">
        <v>20</v>
      </c>
      <c r="C314" s="43" t="s">
        <v>16</v>
      </c>
      <c r="D314" s="28" t="s">
        <v>179</v>
      </c>
      <c r="E314" s="28">
        <v>600</v>
      </c>
      <c r="F314" s="15">
        <f>'3'!G63</f>
        <v>613528.1</v>
      </c>
      <c r="G314" s="56"/>
    </row>
    <row r="315" spans="1:7" s="7" customFormat="1" ht="60" x14ac:dyDescent="0.25">
      <c r="A315" s="131" t="str">
        <f>'3'!A66</f>
        <v>Финансовое обеспечение выполнения муниципального задания школами-интернатами за счет средств местного бюджета (Предоставление субсидий бюджетным, автономным учреждениям и иным некоммерческим организациям)</v>
      </c>
      <c r="B315" s="43" t="s">
        <v>20</v>
      </c>
      <c r="C315" s="43" t="s">
        <v>16</v>
      </c>
      <c r="D315" s="28" t="s">
        <v>182</v>
      </c>
      <c r="E315" s="28">
        <v>600</v>
      </c>
      <c r="F315" s="15">
        <f>'3'!G66</f>
        <v>38562.699999999997</v>
      </c>
      <c r="G315" s="56"/>
    </row>
    <row r="316" spans="1:7" s="7" customFormat="1" ht="60" x14ac:dyDescent="0.25">
      <c r="A316" s="131" t="str">
        <f>'3'!A65</f>
        <v>Финансовое обеспечение выполнения муниципального задания школами-интернатами за счет средств окружного бюджета (Предоставление субсидий бюджетным, автономным учреждениям и иным некоммерческим организациям)</v>
      </c>
      <c r="B316" s="43" t="s">
        <v>20</v>
      </c>
      <c r="C316" s="43" t="s">
        <v>16</v>
      </c>
      <c r="D316" s="28" t="s">
        <v>183</v>
      </c>
      <c r="E316" s="28">
        <v>600</v>
      </c>
      <c r="F316" s="15">
        <f>'3'!G65</f>
        <v>102797.5</v>
      </c>
      <c r="G316" s="56"/>
    </row>
    <row r="317" spans="1:7" s="8" customFormat="1" ht="15.75" x14ac:dyDescent="0.25">
      <c r="A317" s="130" t="str">
        <f>'3'!A67</f>
        <v>Дополнительное образование детей</v>
      </c>
      <c r="B317" s="112" t="s">
        <v>20</v>
      </c>
      <c r="C317" s="112" t="s">
        <v>17</v>
      </c>
      <c r="D317" s="111"/>
      <c r="E317" s="111"/>
      <c r="F317" s="11">
        <f>F318</f>
        <v>361096.1</v>
      </c>
      <c r="G317" s="152"/>
    </row>
    <row r="318" spans="1:7" s="7" customFormat="1" ht="57" x14ac:dyDescent="0.2">
      <c r="A318" s="130" t="str">
        <f>'3'!A68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318" s="112" t="s">
        <v>20</v>
      </c>
      <c r="C318" s="112" t="s">
        <v>17</v>
      </c>
      <c r="D318" s="111" t="s">
        <v>16</v>
      </c>
      <c r="E318" s="111"/>
      <c r="F318" s="11">
        <f>F319+F339</f>
        <v>361096.1</v>
      </c>
      <c r="G318" s="56"/>
    </row>
    <row r="319" spans="1:7" s="7" customFormat="1" ht="60" x14ac:dyDescent="0.25">
      <c r="A319" s="131" t="str">
        <f>'3'!A69</f>
        <v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v>
      </c>
      <c r="B319" s="43" t="s">
        <v>20</v>
      </c>
      <c r="C319" s="43" t="s">
        <v>17</v>
      </c>
      <c r="D319" s="28" t="s">
        <v>191</v>
      </c>
      <c r="E319" s="28"/>
      <c r="F319" s="15">
        <f>F325+F337+F320+F334</f>
        <v>49619.5</v>
      </c>
      <c r="G319" s="56"/>
    </row>
    <row r="320" spans="1:7" s="7" customFormat="1" ht="30.75" customHeight="1" x14ac:dyDescent="0.25">
      <c r="A320" s="131" t="str">
        <f>'3'!A70</f>
        <v>Основное мероприятие: «Развитие системы дошкольного и общего образования»</v>
      </c>
      <c r="B320" s="14" t="str">
        <f>'3'!C70</f>
        <v>07</v>
      </c>
      <c r="C320" s="14" t="str">
        <f>'3'!D70</f>
        <v>03</v>
      </c>
      <c r="D320" s="16" t="str">
        <f>'3'!E70</f>
        <v>02 1 01</v>
      </c>
      <c r="E320" s="28"/>
      <c r="F320" s="15">
        <f>F321+F322+F323+F324</f>
        <v>100.6</v>
      </c>
      <c r="G320" s="56"/>
    </row>
    <row r="321" spans="1:7" s="7" customFormat="1" ht="91.5" customHeight="1" x14ac:dyDescent="0.25">
      <c r="A321" s="131" t="str">
        <f>'3'!A71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(Предоставление субсидий бюджетным, автономным учреждениям и иным некоммерческим организациям)</v>
      </c>
      <c r="B321" s="14" t="str">
        <f>'3'!C71</f>
        <v>07</v>
      </c>
      <c r="C321" s="14" t="str">
        <f>'3'!D71</f>
        <v>03</v>
      </c>
      <c r="D321" s="16" t="str">
        <f>'3'!E71</f>
        <v>02 1 01 S242Д</v>
      </c>
      <c r="E321" s="16" t="str">
        <f>'3'!F71</f>
        <v>600</v>
      </c>
      <c r="F321" s="15">
        <f>'3'!G71</f>
        <v>100</v>
      </c>
      <c r="G321" s="56"/>
    </row>
    <row r="322" spans="1:7" s="7" customFormat="1" ht="114.75" customHeight="1" x14ac:dyDescent="0.25">
      <c r="A322" s="131" t="str">
        <f>'3'!A72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22" s="14" t="str">
        <f>'3'!C72</f>
        <v>07</v>
      </c>
      <c r="C322" s="14" t="str">
        <f>'3'!D72</f>
        <v>03</v>
      </c>
      <c r="D322" s="16" t="str">
        <f>'3'!E72</f>
        <v>02 1 01 S242М</v>
      </c>
      <c r="E322" s="16" t="str">
        <f>'3'!F72</f>
        <v>600</v>
      </c>
      <c r="F322" s="15">
        <f>'3'!G72</f>
        <v>0.6</v>
      </c>
      <c r="G322" s="56"/>
    </row>
    <row r="323" spans="1:7" s="7" customFormat="1" ht="46.5" hidden="1" customHeight="1" x14ac:dyDescent="0.25">
      <c r="A323" s="131" t="str">
        <f>'3'!A73</f>
        <v>Расходы на поддержку эколого-биологического воспитания обучающихся (Предоставление субсидий бюджетным, автономным учреждениям и иным некоммерческим организациям)</v>
      </c>
      <c r="B323" s="13" t="str">
        <f>'3'!C73</f>
        <v>07</v>
      </c>
      <c r="C323" s="13" t="str">
        <f>'3'!D73</f>
        <v>03</v>
      </c>
      <c r="D323" s="281" t="str">
        <f>'3'!E73</f>
        <v>02 1 01 S253Д</v>
      </c>
      <c r="E323" s="281" t="str">
        <f>'3'!F73</f>
        <v>600</v>
      </c>
      <c r="F323" s="15">
        <f>'3'!G73</f>
        <v>0</v>
      </c>
      <c r="G323" s="56"/>
    </row>
    <row r="324" spans="1:7" s="7" customFormat="1" ht="60.75" hidden="1" customHeight="1" x14ac:dyDescent="0.25">
      <c r="A324" s="131" t="str">
        <f>'3'!A74</f>
        <v>Расходы на поддержку эколого-биологического воспитания обучающихся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24" s="13" t="str">
        <f>'3'!C74</f>
        <v>07</v>
      </c>
      <c r="C324" s="13" t="str">
        <f>'3'!D74</f>
        <v>03</v>
      </c>
      <c r="D324" s="281" t="str">
        <f>'3'!E74</f>
        <v>02 1 01 S253М</v>
      </c>
      <c r="E324" s="281" t="str">
        <f>'3'!F74</f>
        <v>600</v>
      </c>
      <c r="F324" s="15">
        <f>'3'!G74</f>
        <v>0</v>
      </c>
      <c r="G324" s="56"/>
    </row>
    <row r="325" spans="1:7" s="7" customFormat="1" ht="30" x14ac:dyDescent="0.25">
      <c r="A325" s="131" t="str">
        <f>'3'!A75</f>
        <v>Основное мероприятие: «Материальное обеспечение отраслей образования, культуры, средств массовой информации»</v>
      </c>
      <c r="B325" s="43" t="s">
        <v>20</v>
      </c>
      <c r="C325" s="43" t="s">
        <v>17</v>
      </c>
      <c r="D325" s="28" t="s">
        <v>207</v>
      </c>
      <c r="E325" s="28"/>
      <c r="F325" s="15">
        <f>SUM(F326:F333)</f>
        <v>16537</v>
      </c>
      <c r="G325" s="56"/>
    </row>
    <row r="326" spans="1:7" s="7" customFormat="1" ht="47.25" customHeight="1" x14ac:dyDescent="0.25">
      <c r="A326" s="131" t="str">
        <f>'3'!A76</f>
        <v>Расходы на мероприятия по поддержке детских и молодежных движений (Предоставление субсидий бюджетным, автономным учреждениям и иным некоммерческим организациям)</v>
      </c>
      <c r="B326" s="14" t="str">
        <f>'3'!C76</f>
        <v>07</v>
      </c>
      <c r="C326" s="14" t="str">
        <f>'3'!D76</f>
        <v>03</v>
      </c>
      <c r="D326" s="389" t="str">
        <f>'3'!E76</f>
        <v>02 1 04 S2132</v>
      </c>
      <c r="E326" s="389" t="str">
        <f>'3'!F76</f>
        <v>600</v>
      </c>
      <c r="F326" s="15">
        <f>'3'!G76</f>
        <v>750</v>
      </c>
      <c r="G326" s="56"/>
    </row>
    <row r="327" spans="1:7" s="7" customFormat="1" ht="63.75" customHeight="1" x14ac:dyDescent="0.25">
      <c r="A327" s="131" t="str">
        <f>'3'!A77</f>
        <v>Расходы на мероприятия по поддержке детских и молодежных движений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27" s="14" t="str">
        <f>'3'!C77</f>
        <v>07</v>
      </c>
      <c r="C327" s="14" t="str">
        <f>'3'!D77</f>
        <v>03</v>
      </c>
      <c r="D327" s="389" t="str">
        <f>'3'!E77</f>
        <v>02 1 04 S213М</v>
      </c>
      <c r="E327" s="389" t="str">
        <f>'3'!F77</f>
        <v>600</v>
      </c>
      <c r="F327" s="15">
        <f>'3'!G77</f>
        <v>3.8</v>
      </c>
      <c r="G327" s="56"/>
    </row>
    <row r="328" spans="1:7" s="7" customFormat="1" ht="57" customHeight="1" x14ac:dyDescent="0.25">
      <c r="A328" s="131" t="str">
        <f>'3'!A78</f>
        <v>Расходы на материально-техническое обеспечение образовательных организаций (Предоставление субсидий бюджетным, автономным учреждениям и иным некоммерческим организациям)</v>
      </c>
      <c r="B328" s="14" t="str">
        <f>'3'!C78</f>
        <v>07</v>
      </c>
      <c r="C328" s="14" t="str">
        <f>'3'!D78</f>
        <v>03</v>
      </c>
      <c r="D328" s="389" t="str">
        <f>'3'!E78</f>
        <v>02 1 04 S2320</v>
      </c>
      <c r="E328" s="389" t="str">
        <f>'3'!F78</f>
        <v>600</v>
      </c>
      <c r="F328" s="15">
        <f>'3'!G78</f>
        <v>14804.2</v>
      </c>
      <c r="G328" s="56"/>
    </row>
    <row r="329" spans="1:7" s="7" customFormat="1" ht="64.5" customHeight="1" x14ac:dyDescent="0.25">
      <c r="A329" s="131" t="str">
        <f>'3'!A79</f>
        <v>Расходы на материально-техническое обеспечение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29" s="14" t="str">
        <f>'3'!C79</f>
        <v>07</v>
      </c>
      <c r="C329" s="14" t="str">
        <f>'3'!D79</f>
        <v>03</v>
      </c>
      <c r="D329" s="389" t="str">
        <f>'3'!E79</f>
        <v>02 1 04 S232М</v>
      </c>
      <c r="E329" s="389" t="str">
        <f>'3'!F79</f>
        <v>600</v>
      </c>
      <c r="F329" s="15">
        <f>'3'!G79</f>
        <v>74.400000000000006</v>
      </c>
      <c r="G329" s="56"/>
    </row>
    <row r="330" spans="1:7" s="7" customFormat="1" ht="90" hidden="1" x14ac:dyDescent="0.25">
      <c r="A330" s="131" t="str">
        <f>'3'!A80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(Предоставление субсидий бюджетным, автономным учреждениям и иным некоммерческим организациям)</v>
      </c>
      <c r="B330" s="43" t="s">
        <v>20</v>
      </c>
      <c r="C330" s="43" t="s">
        <v>17</v>
      </c>
      <c r="D330" s="165" t="str">
        <f>'3'!E80</f>
        <v>02 1 04 S242Д</v>
      </c>
      <c r="E330" s="165">
        <f>'3'!F80</f>
        <v>600</v>
      </c>
      <c r="F330" s="15">
        <f>'3'!G80</f>
        <v>0</v>
      </c>
      <c r="G330" s="56"/>
    </row>
    <row r="331" spans="1:7" s="7" customFormat="1" ht="75" hidden="1" customHeight="1" x14ac:dyDescent="0.25">
      <c r="A331" s="131" t="str">
        <f>'3'!A81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31" s="43" t="s">
        <v>20</v>
      </c>
      <c r="C331" s="43" t="s">
        <v>17</v>
      </c>
      <c r="D331" s="14" t="str">
        <f>'3'!E81</f>
        <v>02 1 04 S242М</v>
      </c>
      <c r="E331" s="165">
        <f>'3'!F81</f>
        <v>600</v>
      </c>
      <c r="F331" s="15">
        <f>'3'!G81</f>
        <v>0</v>
      </c>
      <c r="G331" s="56"/>
    </row>
    <row r="332" spans="1:7" s="7" customFormat="1" ht="69.75" customHeight="1" x14ac:dyDescent="0.25">
      <c r="A332" s="131" t="str">
        <f>'3'!A82</f>
        <v>Расходы на реализацию мероприятий по поддержке творчества обучающихся инженерной направленности (Предоставление субсидий бюджетным, автономным учреждениям и иным некоммерческим организациям)</v>
      </c>
      <c r="B332" s="14" t="str">
        <f>'3'!C82</f>
        <v>07</v>
      </c>
      <c r="C332" s="14" t="str">
        <f>'3'!D82</f>
        <v>03</v>
      </c>
      <c r="D332" s="14" t="str">
        <f>'3'!E82</f>
        <v>02 1 04 S2440</v>
      </c>
      <c r="E332" s="14" t="str">
        <f>'3'!F82</f>
        <v>600</v>
      </c>
      <c r="F332" s="15">
        <f>'3'!G82</f>
        <v>900</v>
      </c>
      <c r="G332" s="56"/>
    </row>
    <row r="333" spans="1:7" s="7" customFormat="1" ht="81" customHeight="1" x14ac:dyDescent="0.25">
      <c r="A333" s="131" t="str">
        <f>'3'!A83</f>
        <v>Расходы на реализацию мероприятий по поддержке творчества обучающихся инженерной направленности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33" s="14" t="str">
        <f>'3'!C83</f>
        <v>07</v>
      </c>
      <c r="C333" s="14" t="str">
        <f>'3'!D83</f>
        <v>03</v>
      </c>
      <c r="D333" s="14" t="str">
        <f>'3'!E83</f>
        <v>02 1 04 S244М</v>
      </c>
      <c r="E333" s="14" t="str">
        <f>'3'!F83</f>
        <v>600</v>
      </c>
      <c r="F333" s="15">
        <f>'3'!G83</f>
        <v>4.5999999999999996</v>
      </c>
      <c r="G333" s="56"/>
    </row>
    <row r="334" spans="1:7" s="7" customFormat="1" ht="53.25" customHeight="1" x14ac:dyDescent="0.25">
      <c r="A334" s="131" t="str">
        <f>'3'!A84</f>
        <v>Основное мероприятие: «Проектно-изыскательские, ремонтные работы, строительство и реконструкция объектов образования, культуры, средств массовой информации»</v>
      </c>
      <c r="B334" s="14" t="str">
        <f>'3'!C84</f>
        <v>07</v>
      </c>
      <c r="C334" s="14" t="str">
        <f>'3'!D84</f>
        <v>03</v>
      </c>
      <c r="D334" s="16" t="str">
        <f>'3'!E84</f>
        <v>02 1 05</v>
      </c>
      <c r="E334" s="43"/>
      <c r="F334" s="15">
        <f>F335+F336</f>
        <v>32953.1</v>
      </c>
      <c r="G334" s="56"/>
    </row>
    <row r="335" spans="1:7" s="7" customFormat="1" ht="111.75" customHeight="1" x14ac:dyDescent="0.25">
      <c r="A335" s="131" t="str">
        <f>'3'!A85</f>
        <v>Расходы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v>
      </c>
      <c r="B335" s="14" t="str">
        <f>'3'!C85</f>
        <v>07</v>
      </c>
      <c r="C335" s="14" t="str">
        <f>'3'!D85</f>
        <v>03</v>
      </c>
      <c r="D335" s="14" t="str">
        <f>'3'!E85</f>
        <v>02 1 05 R4940</v>
      </c>
      <c r="E335" s="14" t="str">
        <f>'3'!F85</f>
        <v>600</v>
      </c>
      <c r="F335" s="15">
        <f>'3'!G85</f>
        <v>32788.300000000003</v>
      </c>
      <c r="G335" s="56"/>
    </row>
    <row r="336" spans="1:7" s="7" customFormat="1" ht="121.5" customHeight="1" x14ac:dyDescent="0.25">
      <c r="A336" s="131" t="str">
        <f>'3'!A86</f>
        <v>Расходы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36" s="14" t="str">
        <f>'3'!C86</f>
        <v>07</v>
      </c>
      <c r="C336" s="14" t="str">
        <f>'3'!D86</f>
        <v>03</v>
      </c>
      <c r="D336" s="14" t="str">
        <f>'3'!E86</f>
        <v>02 1 05 R494М</v>
      </c>
      <c r="E336" s="14" t="str">
        <f>'3'!F86</f>
        <v>600</v>
      </c>
      <c r="F336" s="15">
        <f>'3'!G86</f>
        <v>164.8</v>
      </c>
      <c r="G336" s="56"/>
    </row>
    <row r="337" spans="1:7" s="7" customFormat="1" ht="35.25" customHeight="1" x14ac:dyDescent="0.25">
      <c r="A337" s="131" t="str">
        <f>'3'!A87</f>
        <v>Основное мероприятие: «Социальные гарантии работникам отраслей образования и культуры по оплате жилья и коммунальных услуг»</v>
      </c>
      <c r="B337" s="43" t="s">
        <v>20</v>
      </c>
      <c r="C337" s="43" t="s">
        <v>17</v>
      </c>
      <c r="D337" s="28" t="s">
        <v>192</v>
      </c>
      <c r="E337" s="28"/>
      <c r="F337" s="15">
        <f>F338</f>
        <v>28.8</v>
      </c>
      <c r="G337" s="56"/>
    </row>
    <row r="338" spans="1:7" s="7" customFormat="1" ht="135" x14ac:dyDescent="0.25">
      <c r="A338" s="131" t="str">
        <f>'3'!A88</f>
        <v>Предоставление мер социальной поддержки по оплате жилого помещения и коммунальных услуг работникам в соответствии с Законом Чукотского автономного округа от 4 декабря 2014 года № 122-ОЗ «О мерах социальной поддержки работников (специалистов) бюджетной сферы, работающих и проживающих в сельских населенных пунктах, рабочих поселках (поселках городского типа) Чукотского автономного округа» (Предоставление субсидий бюджетным, автономным учреждениям и иным некоммерческим организациям)</v>
      </c>
      <c r="B338" s="43" t="s">
        <v>20</v>
      </c>
      <c r="C338" s="43" t="s">
        <v>17</v>
      </c>
      <c r="D338" s="28" t="s">
        <v>190</v>
      </c>
      <c r="E338" s="28">
        <v>600</v>
      </c>
      <c r="F338" s="15">
        <f>'3'!G88</f>
        <v>28.8</v>
      </c>
      <c r="G338" s="56"/>
    </row>
    <row r="339" spans="1:7" s="7" customFormat="1" ht="30" x14ac:dyDescent="0.25">
      <c r="A339" s="131" t="str">
        <f>'3'!A89</f>
        <v>Подпрограмма: «Обеспечение деятельности муниципальных органов и подведомственных учреждений»</v>
      </c>
      <c r="B339" s="43" t="s">
        <v>20</v>
      </c>
      <c r="C339" s="43" t="s">
        <v>17</v>
      </c>
      <c r="D339" s="28" t="s">
        <v>163</v>
      </c>
      <c r="E339" s="28"/>
      <c r="F339" s="15">
        <f>F340</f>
        <v>311476.59999999998</v>
      </c>
      <c r="G339" s="56"/>
    </row>
    <row r="340" spans="1:7" s="7" customFormat="1" ht="45" x14ac:dyDescent="0.25">
      <c r="A340" s="131" t="str">
        <f>'3'!A90</f>
        <v>Основное мероприятие: «Финансовое обеспечение выполнения муниципального задания на оказание муниципальных  услуг (выполнение работ)»</v>
      </c>
      <c r="B340" s="43" t="s">
        <v>20</v>
      </c>
      <c r="C340" s="43" t="s">
        <v>17</v>
      </c>
      <c r="D340" s="28" t="s">
        <v>162</v>
      </c>
      <c r="E340" s="28"/>
      <c r="F340" s="15">
        <f>F341+F343+F344+F342</f>
        <v>311476.59999999998</v>
      </c>
      <c r="G340" s="56"/>
    </row>
    <row r="341" spans="1:7" s="7" customFormat="1" ht="76.5" customHeight="1" x14ac:dyDescent="0.25">
      <c r="A341" s="131" t="str">
        <f>'3'!A91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341" s="43" t="s">
        <v>20</v>
      </c>
      <c r="C341" s="43" t="s">
        <v>17</v>
      </c>
      <c r="D341" s="28" t="s">
        <v>170</v>
      </c>
      <c r="E341" s="28">
        <v>600</v>
      </c>
      <c r="F341" s="15">
        <f>'3'!G91</f>
        <v>6090</v>
      </c>
      <c r="G341" s="56"/>
    </row>
    <row r="342" spans="1:7" s="7" customFormat="1" ht="66.75" hidden="1" customHeight="1" x14ac:dyDescent="0.25">
      <c r="A342" s="131" t="str">
        <f>'3'!A92</f>
        <v>Компенсация расходов, связанных с переездом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342" s="14" t="str">
        <f>'3'!C92</f>
        <v>07</v>
      </c>
      <c r="C342" s="14" t="str">
        <f>'3'!D92</f>
        <v>03</v>
      </c>
      <c r="D342" s="16" t="str">
        <f>'3'!E92</f>
        <v>02 П 02 10120</v>
      </c>
      <c r="E342" s="16" t="str">
        <f>'3'!F92</f>
        <v>600</v>
      </c>
      <c r="F342" s="15">
        <f>'3'!G92</f>
        <v>0</v>
      </c>
      <c r="G342" s="56"/>
    </row>
    <row r="343" spans="1:7" s="7" customFormat="1" ht="60" x14ac:dyDescent="0.25">
      <c r="A343" s="131" t="str">
        <f>'3'!A93</f>
        <v>Финансовое обеспечение выполнения муниципального задания учреждениями по внешкольной работе с детьми за счет средств окружного бюджета (Предоставление субсидий бюджетным, автономным учреждениям и иным некоммерческим организациям)</v>
      </c>
      <c r="B343" s="43" t="s">
        <v>20</v>
      </c>
      <c r="C343" s="43" t="s">
        <v>17</v>
      </c>
      <c r="D343" s="28" t="s">
        <v>187</v>
      </c>
      <c r="E343" s="28">
        <v>600</v>
      </c>
      <c r="F343" s="15">
        <f>'3'!G93</f>
        <v>274929.40000000002</v>
      </c>
      <c r="G343" s="56"/>
    </row>
    <row r="344" spans="1:7" s="7" customFormat="1" ht="60" x14ac:dyDescent="0.25">
      <c r="A344" s="131" t="str">
        <f>'3'!A94</f>
        <v>Финансовое обеспечение выполнения муниципального задания учреждениями по внешкольной работе с детьми за счет средств местного бюджета (Предоставление субсидий бюджетным, автономным учреждениям и иным некоммерческим организациям)</v>
      </c>
      <c r="B344" s="43" t="s">
        <v>20</v>
      </c>
      <c r="C344" s="43" t="s">
        <v>17</v>
      </c>
      <c r="D344" s="28" t="s">
        <v>186</v>
      </c>
      <c r="E344" s="28">
        <v>600</v>
      </c>
      <c r="F344" s="15">
        <f>'3'!G94</f>
        <v>30457.200000000001</v>
      </c>
      <c r="G344" s="56"/>
    </row>
    <row r="345" spans="1:7" s="7" customFormat="1" ht="15" x14ac:dyDescent="0.2">
      <c r="A345" s="130" t="str">
        <f>'3'!A95</f>
        <v>Молодежная политика</v>
      </c>
      <c r="B345" s="112" t="s">
        <v>20</v>
      </c>
      <c r="C345" s="112" t="s">
        <v>20</v>
      </c>
      <c r="D345" s="111"/>
      <c r="E345" s="111"/>
      <c r="F345" s="11">
        <f t="shared" ref="F345" si="2">F346</f>
        <v>11419.1</v>
      </c>
      <c r="G345" s="56"/>
    </row>
    <row r="346" spans="1:7" s="7" customFormat="1" ht="57" x14ac:dyDescent="0.2">
      <c r="A346" s="130" t="str">
        <f>'3'!A96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346" s="112" t="s">
        <v>20</v>
      </c>
      <c r="C346" s="112" t="s">
        <v>20</v>
      </c>
      <c r="D346" s="111" t="s">
        <v>16</v>
      </c>
      <c r="E346" s="111"/>
      <c r="F346" s="11">
        <f>F347</f>
        <v>11419.1</v>
      </c>
      <c r="G346" s="56"/>
    </row>
    <row r="347" spans="1:7" s="7" customFormat="1" ht="60" x14ac:dyDescent="0.25">
      <c r="A347" s="131" t="str">
        <f>'3'!A97</f>
        <v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v>
      </c>
      <c r="B347" s="43" t="s">
        <v>20</v>
      </c>
      <c r="C347" s="43" t="s">
        <v>20</v>
      </c>
      <c r="D347" s="28" t="s">
        <v>191</v>
      </c>
      <c r="E347" s="28"/>
      <c r="F347" s="15">
        <f>F348</f>
        <v>11419.1</v>
      </c>
      <c r="G347" s="56"/>
    </row>
    <row r="348" spans="1:7" s="7" customFormat="1" ht="21.75" customHeight="1" x14ac:dyDescent="0.25">
      <c r="A348" s="131" t="str">
        <f>'3'!A98</f>
        <v>Основное мероприятие: «Организация отдыха и оздоровление детей»</v>
      </c>
      <c r="B348" s="43" t="s">
        <v>20</v>
      </c>
      <c r="C348" s="43" t="s">
        <v>20</v>
      </c>
      <c r="D348" s="28" t="s">
        <v>196</v>
      </c>
      <c r="E348" s="28"/>
      <c r="F348" s="15">
        <f>SUM(F349:F354)</f>
        <v>11419.1</v>
      </c>
      <c r="G348" s="56"/>
    </row>
    <row r="349" spans="1:7" s="7" customFormat="1" ht="45" x14ac:dyDescent="0.25">
      <c r="A349" s="131" t="str">
        <f>'3'!A99</f>
        <v>Проведение оздоровительных мероприятий, конкурсов, олимпиад в области образования (Закупка товаров, работ и услуг для обеспечения государственных (муниципальных) нужд)</v>
      </c>
      <c r="B349" s="43" t="s">
        <v>20</v>
      </c>
      <c r="C349" s="43" t="s">
        <v>20</v>
      </c>
      <c r="D349" s="28" t="s">
        <v>195</v>
      </c>
      <c r="E349" s="16" t="str">
        <f>'3'!F99</f>
        <v>200</v>
      </c>
      <c r="F349" s="15">
        <f>'3'!G99</f>
        <v>332.5</v>
      </c>
      <c r="G349" s="56"/>
    </row>
    <row r="350" spans="1:7" s="7" customFormat="1" ht="45" hidden="1" x14ac:dyDescent="0.25">
      <c r="A350" s="131" t="str">
        <f>'3'!A100</f>
        <v>Проведение оздоровительных мероприятий, конкурсов, олимпиад в области образования (Закупка товаров, работ и услуг для обеспечения государственных (муниципальных) нужд)</v>
      </c>
      <c r="B350" s="43" t="s">
        <v>20</v>
      </c>
      <c r="C350" s="43" t="s">
        <v>20</v>
      </c>
      <c r="D350" s="28" t="s">
        <v>195</v>
      </c>
      <c r="E350" s="28">
        <v>200</v>
      </c>
      <c r="F350" s="15">
        <f>'3'!G100</f>
        <v>0</v>
      </c>
      <c r="G350" s="56"/>
    </row>
    <row r="351" spans="1:7" s="7" customFormat="1" ht="45" hidden="1" x14ac:dyDescent="0.25">
      <c r="A351" s="131" t="str">
        <f>'3'!A101</f>
        <v>Проведение оздоровительных мероприятий, конкурсов, олимпиад в области образования (Социальное обеспечение и иные выплаты населению)</v>
      </c>
      <c r="B351" s="43" t="s">
        <v>20</v>
      </c>
      <c r="C351" s="43" t="s">
        <v>20</v>
      </c>
      <c r="D351" s="28" t="s">
        <v>195</v>
      </c>
      <c r="E351" s="28">
        <v>300</v>
      </c>
      <c r="F351" s="15">
        <f>'3'!G101</f>
        <v>0</v>
      </c>
      <c r="G351" s="56"/>
    </row>
    <row r="352" spans="1:7" s="7" customFormat="1" ht="45" x14ac:dyDescent="0.25">
      <c r="A352" s="131" t="str">
        <f>'3'!A102</f>
        <v>Проведение оздоровительных мероприятий, конкурсов, олимпиад в области образования (Предоставление субсидий бюджетным, автономным учреждениям и иным некоммерческим организациям)</v>
      </c>
      <c r="B352" s="43" t="str">
        <f>B351</f>
        <v>07</v>
      </c>
      <c r="C352" s="43" t="str">
        <f>C351</f>
        <v>07</v>
      </c>
      <c r="D352" s="28" t="str">
        <f>D351</f>
        <v>02 1 02 80040</v>
      </c>
      <c r="E352" s="28">
        <v>600</v>
      </c>
      <c r="F352" s="15">
        <f>'3'!G102</f>
        <v>500</v>
      </c>
      <c r="G352" s="56"/>
    </row>
    <row r="353" spans="1:7" s="7" customFormat="1" ht="60" x14ac:dyDescent="0.25">
      <c r="A353" s="131" t="str">
        <f>'3'!A103</f>
        <v>Реализация мероприятий по проведению оздоровительной кампании детей, находящихся в трудной жизненной ситуации (Предоставление субсидий бюджетным, автономным учреждениям и иным некоммерческим организациям)</v>
      </c>
      <c r="B353" s="43" t="s">
        <v>20</v>
      </c>
      <c r="C353" s="43" t="s">
        <v>20</v>
      </c>
      <c r="D353" s="16" t="str">
        <f>'3'!E103</f>
        <v>02 1 02 S215Д</v>
      </c>
      <c r="E353" s="28">
        <v>600</v>
      </c>
      <c r="F353" s="15">
        <f>'3'!G103</f>
        <v>10533.6</v>
      </c>
      <c r="G353" s="56"/>
    </row>
    <row r="354" spans="1:7" s="7" customFormat="1" ht="75" x14ac:dyDescent="0.25">
      <c r="A354" s="131" t="str">
        <f>'3'!A104</f>
        <v>Реализация мероприятий по проведению оздоровительной кампании детей, находящихся в трудной жизненной ситуации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54" s="43" t="s">
        <v>20</v>
      </c>
      <c r="C354" s="43" t="s">
        <v>20</v>
      </c>
      <c r="D354" s="16" t="str">
        <f>'3'!E104</f>
        <v>02 1 02 S215М</v>
      </c>
      <c r="E354" s="28">
        <v>600</v>
      </c>
      <c r="F354" s="15">
        <f>'3'!G104</f>
        <v>53</v>
      </c>
      <c r="G354" s="56"/>
    </row>
    <row r="355" spans="1:7" s="7" customFormat="1" ht="15" x14ac:dyDescent="0.2">
      <c r="A355" s="130" t="str">
        <f>'3'!A105</f>
        <v>Другие вопросы в области образования</v>
      </c>
      <c r="B355" s="112" t="s">
        <v>20</v>
      </c>
      <c r="C355" s="112" t="s">
        <v>35</v>
      </c>
      <c r="D355" s="111"/>
      <c r="E355" s="111"/>
      <c r="F355" s="11">
        <f>F356</f>
        <v>21618.1</v>
      </c>
      <c r="G355" s="56"/>
    </row>
    <row r="356" spans="1:7" s="7" customFormat="1" ht="57" x14ac:dyDescent="0.2">
      <c r="A356" s="130" t="str">
        <f>'3'!A106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356" s="112" t="s">
        <v>20</v>
      </c>
      <c r="C356" s="112" t="s">
        <v>35</v>
      </c>
      <c r="D356" s="111" t="s">
        <v>16</v>
      </c>
      <c r="E356" s="111"/>
      <c r="F356" s="11">
        <f>F357+F371</f>
        <v>21618.1</v>
      </c>
      <c r="G356" s="56"/>
    </row>
    <row r="357" spans="1:7" s="7" customFormat="1" ht="60" x14ac:dyDescent="0.25">
      <c r="A357" s="131" t="str">
        <f>'3'!A107</f>
        <v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v>
      </c>
      <c r="B357" s="43" t="s">
        <v>20</v>
      </c>
      <c r="C357" s="43" t="s">
        <v>35</v>
      </c>
      <c r="D357" s="28" t="s">
        <v>191</v>
      </c>
      <c r="E357" s="28"/>
      <c r="F357" s="15">
        <f>F358+F367+F369+F365</f>
        <v>21090.6</v>
      </c>
      <c r="G357" s="56"/>
    </row>
    <row r="358" spans="1:7" s="7" customFormat="1" ht="30" x14ac:dyDescent="0.25">
      <c r="A358" s="131" t="str">
        <f>'3'!A108</f>
        <v>Основное мероприятие: «Развитие системы дошкольного и общего образования»</v>
      </c>
      <c r="B358" s="43" t="s">
        <v>20</v>
      </c>
      <c r="C358" s="43" t="s">
        <v>35</v>
      </c>
      <c r="D358" s="28" t="s">
        <v>198</v>
      </c>
      <c r="E358" s="28"/>
      <c r="F358" s="15">
        <f>F359+F361+F362+F360+F363+F364</f>
        <v>19224.099999999999</v>
      </c>
      <c r="G358" s="56"/>
    </row>
    <row r="359" spans="1:7" s="7" customFormat="1" ht="75" x14ac:dyDescent="0.25">
      <c r="A359" s="131" t="str">
        <f>'3'!A109</f>
        <v>Расходы бюджетов муниципальных образований на обеспечение проведения районных конкурсов, олимпиад (включая оплату трудовых договоров, призы победителям, провоз детей для участия в олимпиадах) (Предоставление субсидий бюджетным, автономным учреждениям и иным некоммерческим организациям)</v>
      </c>
      <c r="B359" s="43" t="s">
        <v>20</v>
      </c>
      <c r="C359" s="43" t="s">
        <v>35</v>
      </c>
      <c r="D359" s="28" t="s">
        <v>199</v>
      </c>
      <c r="E359" s="28">
        <v>600</v>
      </c>
      <c r="F359" s="15">
        <f>'3'!G109</f>
        <v>129</v>
      </c>
      <c r="G359" s="56"/>
    </row>
    <row r="360" spans="1:7" s="7" customFormat="1" ht="75.75" hidden="1" customHeight="1" x14ac:dyDescent="0.25">
      <c r="A360" s="131" t="str">
        <f>'3'!A110</f>
        <v>Расходы бюджетов муниципальных образований на обеспечение проведения районных конкурсов, олимпиад (включая оплату трудовых договоров, призы победителям, провоз детей для участия в олимпиадах) (Закупка товаров, работ и услуг для обеспечения государственных (муниципальных) нужд)</v>
      </c>
      <c r="B360" s="14" t="str">
        <f>'3'!C110</f>
        <v>07</v>
      </c>
      <c r="C360" s="14" t="str">
        <f>'3'!D110</f>
        <v>09</v>
      </c>
      <c r="D360" s="16" t="str">
        <f>'3'!E110</f>
        <v>02 1 01 80110</v>
      </c>
      <c r="E360" s="16" t="str">
        <f>'3'!F110</f>
        <v>200</v>
      </c>
      <c r="F360" s="15">
        <f>'3'!G110</f>
        <v>0</v>
      </c>
      <c r="G360" s="56"/>
    </row>
    <row r="361" spans="1:7" s="7" customFormat="1" ht="45" x14ac:dyDescent="0.25">
      <c r="A361" s="131" t="str">
        <f>'3'!A111</f>
        <v>Расходы на обеспечение безопасности образовательных организаций (Предоставление субсидий бюджетным, автономным учреждениям и иным некоммерческим организациям)</v>
      </c>
      <c r="B361" s="14" t="str">
        <f>'3'!C111</f>
        <v>07</v>
      </c>
      <c r="C361" s="14" t="str">
        <f>'3'!D111</f>
        <v>09</v>
      </c>
      <c r="D361" s="16" t="str">
        <f>'3'!E111</f>
        <v>02 1 01 S255Д</v>
      </c>
      <c r="E361" s="16" t="str">
        <f>'3'!F111</f>
        <v>600</v>
      </c>
      <c r="F361" s="15">
        <f>'3'!G111</f>
        <v>18474.599999999999</v>
      </c>
      <c r="G361" s="56"/>
    </row>
    <row r="362" spans="1:7" s="7" customFormat="1" ht="60" x14ac:dyDescent="0.25">
      <c r="A362" s="131" t="str">
        <f>'3'!A112</f>
        <v>Расходы на обеспечение безопасности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62" s="14" t="str">
        <f>'3'!C112</f>
        <v>07</v>
      </c>
      <c r="C362" s="14" t="str">
        <f>'3'!D112</f>
        <v>09</v>
      </c>
      <c r="D362" s="16" t="str">
        <f>'3'!E112</f>
        <v>02 1 01 S255М</v>
      </c>
      <c r="E362" s="16" t="str">
        <f>'3'!F112</f>
        <v>600</v>
      </c>
      <c r="F362" s="15">
        <f>'3'!G112</f>
        <v>92.9</v>
      </c>
      <c r="G362" s="56"/>
    </row>
    <row r="363" spans="1:7" s="7" customFormat="1" ht="60.75" customHeight="1" x14ac:dyDescent="0.25">
      <c r="A363" s="131" t="str">
        <f>'3'!A113</f>
        <v>Расходы на создание в образовательных организациях условий для инклюзивного образования детей-инвалидов (Предоставление субсидий бюджетным, автономным учреждениям и иным некоммерческим организациям)</v>
      </c>
      <c r="B363" s="14" t="str">
        <f>'3'!C113</f>
        <v>07</v>
      </c>
      <c r="C363" s="14" t="str">
        <f>'3'!D113</f>
        <v>09</v>
      </c>
      <c r="D363" s="16" t="str">
        <f>'3'!E113</f>
        <v>02 1 01 4257Д</v>
      </c>
      <c r="E363" s="16" t="str">
        <f>'3'!F113</f>
        <v>600</v>
      </c>
      <c r="F363" s="15">
        <f>'3'!G113</f>
        <v>524.79999999999995</v>
      </c>
      <c r="G363" s="56"/>
    </row>
    <row r="364" spans="1:7" s="7" customFormat="1" ht="81.75" customHeight="1" x14ac:dyDescent="0.25">
      <c r="A364" s="131" t="str">
        <f>'3'!A114</f>
        <v>Расходы на создание в образовательных организациях условий для инклюзивного образования детей-инвалидов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64" s="14" t="str">
        <f>'3'!C114</f>
        <v>07</v>
      </c>
      <c r="C364" s="14" t="str">
        <f>'3'!D114</f>
        <v>09</v>
      </c>
      <c r="D364" s="16" t="str">
        <f>'3'!E114</f>
        <v>02 1 01 4257М</v>
      </c>
      <c r="E364" s="16" t="str">
        <f>'3'!F114</f>
        <v>600</v>
      </c>
      <c r="F364" s="15">
        <f>'3'!G114</f>
        <v>2.8</v>
      </c>
      <c r="G364" s="56"/>
    </row>
    <row r="365" spans="1:7" s="7" customFormat="1" ht="33" hidden="1" customHeight="1" x14ac:dyDescent="0.25">
      <c r="A365" s="131" t="str">
        <f>'3'!A115</f>
        <v>Основное мероприятие: «Материальное обеспечение отраслей образования, культуры, средств массовой информации»</v>
      </c>
      <c r="B365" s="13" t="str">
        <f>'3'!C115</f>
        <v>07</v>
      </c>
      <c r="C365" s="13" t="str">
        <f>'3'!D115</f>
        <v>09</v>
      </c>
      <c r="D365" s="281" t="str">
        <f>'3'!E115</f>
        <v>02 1 04</v>
      </c>
      <c r="E365" s="16"/>
      <c r="F365" s="15">
        <f>F366</f>
        <v>0</v>
      </c>
      <c r="G365" s="56"/>
    </row>
    <row r="366" spans="1:7" s="7" customFormat="1" ht="78" hidden="1" customHeight="1" x14ac:dyDescent="0.25">
      <c r="A366" s="131" t="str">
        <f>'3'!A116</f>
        <v>Приобретение материальных ресурсов, обеспечивающих развитие инфраструктуры культуры, образования, (в том числе учебников для общеобразовательных организаций), средств массовой информации (Предоставление субсидий бюджетным, автономным учреждениям и иным некоммерческим организациям)</v>
      </c>
      <c r="B366" s="13" t="str">
        <f>'3'!C116</f>
        <v>07</v>
      </c>
      <c r="C366" s="13" t="str">
        <f>'3'!D116</f>
        <v>09</v>
      </c>
      <c r="D366" s="281" t="str">
        <f>'3'!E116</f>
        <v>02 1 04 80130</v>
      </c>
      <c r="E366" s="281" t="str">
        <f>'3'!F116</f>
        <v>600</v>
      </c>
      <c r="F366" s="15">
        <f>'3'!G116</f>
        <v>0</v>
      </c>
      <c r="G366" s="56"/>
    </row>
    <row r="367" spans="1:7" s="7" customFormat="1" ht="30" x14ac:dyDescent="0.25">
      <c r="A367" s="131" t="str">
        <f>'3'!A117</f>
        <v>Основное мероприятие: Федеральный проект "Патриотическое воспитание граждан Российской Федерации"</v>
      </c>
      <c r="B367" s="43" t="s">
        <v>20</v>
      </c>
      <c r="C367" s="43" t="s">
        <v>35</v>
      </c>
      <c r="D367" s="16" t="str">
        <f>'3'!E117</f>
        <v>02 1 ЕВ</v>
      </c>
      <c r="E367" s="28"/>
      <c r="F367" s="15">
        <f>F368</f>
        <v>1866.5</v>
      </c>
      <c r="G367" s="56"/>
    </row>
    <row r="368" spans="1:7" s="7" customFormat="1" ht="75" x14ac:dyDescent="0.25">
      <c r="A368" s="131" t="str">
        <f>'3'!A118</f>
        <v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v>
      </c>
      <c r="B368" s="43" t="s">
        <v>20</v>
      </c>
      <c r="C368" s="43" t="s">
        <v>158</v>
      </c>
      <c r="D368" s="16" t="str">
        <f>'3'!E118</f>
        <v>02 1 ЕВ 5179Д</v>
      </c>
      <c r="E368" s="28">
        <v>600</v>
      </c>
      <c r="F368" s="15">
        <f>'3'!G118</f>
        <v>1866.5</v>
      </c>
      <c r="G368" s="56"/>
    </row>
    <row r="369" spans="1:8" s="7" customFormat="1" ht="30.75" hidden="1" customHeight="1" x14ac:dyDescent="0.25">
      <c r="A369" s="131" t="str">
        <f>'3'!A119</f>
        <v>Основное мероприятие: Федеральный проект "Успех каждого ребенка"</v>
      </c>
      <c r="B369" s="14" t="str">
        <f>'3'!C119</f>
        <v>07</v>
      </c>
      <c r="C369" s="14" t="str">
        <f>'3'!D119</f>
        <v>09</v>
      </c>
      <c r="D369" s="16" t="str">
        <f>'3'!E119</f>
        <v xml:space="preserve">02 1 E2 </v>
      </c>
      <c r="E369" s="28"/>
      <c r="F369" s="15">
        <f>F370</f>
        <v>0</v>
      </c>
      <c r="G369" s="56"/>
    </row>
    <row r="370" spans="1:8" s="7" customFormat="1" ht="90" hidden="1" x14ac:dyDescent="0.25">
      <c r="A370" s="131" t="str">
        <f>'3'!A120</f>
        <v>Расходы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 (Предоставление субсидий бюджетным, автономным учреждениям и иным некоммерческим организациям)</v>
      </c>
      <c r="B370" s="14" t="str">
        <f>'3'!C120</f>
        <v>07</v>
      </c>
      <c r="C370" s="14" t="str">
        <f>'3'!D120</f>
        <v>09</v>
      </c>
      <c r="D370" s="16" t="str">
        <f>'3'!E120</f>
        <v>02 1 E2 5098Д</v>
      </c>
      <c r="E370" s="16" t="str">
        <f>'3'!F120</f>
        <v>600</v>
      </c>
      <c r="F370" s="15">
        <f>'3'!G120</f>
        <v>0</v>
      </c>
      <c r="G370" s="56"/>
    </row>
    <row r="371" spans="1:8" s="7" customFormat="1" ht="30" x14ac:dyDescent="0.25">
      <c r="A371" s="131" t="str">
        <f>'3'!A121</f>
        <v>Подпрограмма: «Обеспечение деятельности муниципальных органов и подведомственных учреждений»</v>
      </c>
      <c r="B371" s="43" t="s">
        <v>20</v>
      </c>
      <c r="C371" s="43" t="s">
        <v>158</v>
      </c>
      <c r="D371" s="28" t="s">
        <v>163</v>
      </c>
      <c r="E371" s="28"/>
      <c r="F371" s="15">
        <f>F372+F374</f>
        <v>527.5</v>
      </c>
      <c r="G371" s="56"/>
    </row>
    <row r="372" spans="1:8" s="7" customFormat="1" ht="30" hidden="1" x14ac:dyDescent="0.25">
      <c r="A372" s="131" t="str">
        <f>'3'!A122</f>
        <v>Основное мероприятие: «Обеспечение функционирования муниципальных органов»</v>
      </c>
      <c r="B372" s="43" t="s">
        <v>20</v>
      </c>
      <c r="C372" s="43" t="s">
        <v>35</v>
      </c>
      <c r="D372" s="28" t="s">
        <v>201</v>
      </c>
      <c r="E372" s="28"/>
      <c r="F372" s="15">
        <f>F373</f>
        <v>0</v>
      </c>
      <c r="G372" s="56"/>
    </row>
    <row r="373" spans="1:8" s="7" customFormat="1" ht="60" hidden="1" x14ac:dyDescent="0.25">
      <c r="A373" s="131" t="str">
        <f>'3'!A123</f>
        <v>Проведение государственной итоговой аттестации, олимпиад и мониторинга в сфере образования (Предоставление субсидий бюджетным, автономным учреждениям и иным некоммерческим организациям)</v>
      </c>
      <c r="B373" s="43" t="s">
        <v>20</v>
      </c>
      <c r="C373" s="43" t="s">
        <v>35</v>
      </c>
      <c r="D373" s="28" t="s">
        <v>202</v>
      </c>
      <c r="E373" s="28">
        <v>600</v>
      </c>
      <c r="F373" s="15">
        <f>'3'!G123</f>
        <v>0</v>
      </c>
      <c r="G373" s="56"/>
    </row>
    <row r="374" spans="1:8" s="7" customFormat="1" ht="48" customHeight="1" x14ac:dyDescent="0.25">
      <c r="A374" s="131" t="str">
        <f>'3'!A124</f>
        <v>Основное мероприятие: «Финансовое обеспечение выполнения муниципального задания на оказание муниципальных  услуг (выполнение работ)»</v>
      </c>
      <c r="B374" s="13" t="str">
        <f>'3'!C124</f>
        <v>07</v>
      </c>
      <c r="C374" s="13" t="str">
        <f>'3'!D124</f>
        <v>09</v>
      </c>
      <c r="D374" s="281" t="str">
        <f>'3'!E124</f>
        <v>02 П 02</v>
      </c>
      <c r="E374" s="28"/>
      <c r="F374" s="15">
        <f>F375</f>
        <v>527.5</v>
      </c>
      <c r="G374" s="56"/>
    </row>
    <row r="375" spans="1:8" s="7" customFormat="1" ht="145.5" customHeight="1" x14ac:dyDescent="0.25">
      <c r="A375" s="131" t="str">
        <f>'3'!A125</f>
        <v>Иные межбюджетные трансферты бюджетам муниципальных образований Чукотского автономного округа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 (Предоставление субсидий бюджетным, автономным учреждениям и иным некоммерческим организациям)</v>
      </c>
      <c r="B375" s="13" t="str">
        <f>'3'!C125</f>
        <v>07</v>
      </c>
      <c r="C375" s="13" t="str">
        <f>'3'!D125</f>
        <v>09</v>
      </c>
      <c r="D375" s="281" t="str">
        <f>'3'!E125</f>
        <v>02 П 02 50500</v>
      </c>
      <c r="E375" s="16" t="str">
        <f>'3'!F125</f>
        <v>600</v>
      </c>
      <c r="F375" s="15">
        <f>'3'!G125</f>
        <v>527.5</v>
      </c>
      <c r="G375" s="56"/>
    </row>
    <row r="376" spans="1:8" s="7" customFormat="1" ht="15" x14ac:dyDescent="0.2">
      <c r="A376" s="130" t="str">
        <f>'3'!A126</f>
        <v>Культура,  кинематография</v>
      </c>
      <c r="B376" s="112" t="s">
        <v>26</v>
      </c>
      <c r="C376" s="112"/>
      <c r="D376" s="111"/>
      <c r="E376" s="111"/>
      <c r="F376" s="11">
        <f>F377+F410</f>
        <v>238135.4</v>
      </c>
      <c r="G376" s="160"/>
      <c r="H376" s="158"/>
    </row>
    <row r="377" spans="1:8" s="7" customFormat="1" ht="15" x14ac:dyDescent="0.2">
      <c r="A377" s="130" t="str">
        <f>'3'!A127</f>
        <v>Культура</v>
      </c>
      <c r="B377" s="112" t="s">
        <v>26</v>
      </c>
      <c r="C377" s="112" t="s">
        <v>15</v>
      </c>
      <c r="D377" s="111"/>
      <c r="E377" s="111"/>
      <c r="F377" s="11">
        <f>F383+F378</f>
        <v>234901.7</v>
      </c>
      <c r="G377" s="56"/>
    </row>
    <row r="378" spans="1:8" s="7" customFormat="1" ht="45" customHeight="1" x14ac:dyDescent="0.2">
      <c r="A378" s="130" t="str">
        <f>'3'!A479</f>
        <v>Муниципальная программа «Социальная поддержка населения муниципального образования Билибинский муниципальный район»</v>
      </c>
      <c r="B378" s="9" t="str">
        <f>'3'!C479</f>
        <v>08</v>
      </c>
      <c r="C378" s="9" t="str">
        <f>'3'!D479</f>
        <v>01</v>
      </c>
      <c r="D378" s="46" t="str">
        <f>'3'!E479</f>
        <v>01</v>
      </c>
      <c r="E378" s="111"/>
      <c r="F378" s="11">
        <f>F379</f>
        <v>5428.8</v>
      </c>
      <c r="G378" s="56"/>
    </row>
    <row r="379" spans="1:8" s="7" customFormat="1" ht="30" x14ac:dyDescent="0.25">
      <c r="A379" s="131" t="str">
        <f>'3'!A480</f>
        <v>Подпрограмма: «Социальная поддержка отдельных категорий граждан»</v>
      </c>
      <c r="B379" s="14" t="str">
        <f>'3'!C480</f>
        <v>08</v>
      </c>
      <c r="C379" s="14" t="str">
        <f>'3'!D480</f>
        <v>01</v>
      </c>
      <c r="D379" s="16" t="str">
        <f>'3'!E480</f>
        <v>01 1</v>
      </c>
      <c r="E379" s="28"/>
      <c r="F379" s="15">
        <f>F380</f>
        <v>5428.8</v>
      </c>
      <c r="G379" s="56"/>
    </row>
    <row r="380" spans="1:8" s="7" customFormat="1" ht="45" x14ac:dyDescent="0.25">
      <c r="A380" s="131" t="str">
        <f>'3'!A481</f>
        <v>Основное мероприятие: «Предоставление выплат и компенсаций за услуги, предусмотренные гарантированным перечнем услуг по погребению»</v>
      </c>
      <c r="B380" s="14" t="str">
        <f>'3'!C481</f>
        <v>08</v>
      </c>
      <c r="C380" s="14" t="str">
        <f>'3'!D481</f>
        <v>01</v>
      </c>
      <c r="D380" s="16" t="str">
        <f>'3'!E481</f>
        <v>01 1 02</v>
      </c>
      <c r="E380" s="28"/>
      <c r="F380" s="15">
        <f>F381+F382</f>
        <v>5428.8</v>
      </c>
      <c r="G380" s="56"/>
    </row>
    <row r="381" spans="1:8" s="7" customFormat="1" ht="60" x14ac:dyDescent="0.25">
      <c r="A381" s="131" t="str">
        <f>'3'!A482</f>
        <v>Расходы на проведение работ по увековечиванию памяти погибших при защите Отечества в ходе выполнения задач специальной военной операции (Закупка товаров, работ и услуг для обеспечения государственных (муниципальных) нужд)</v>
      </c>
      <c r="B381" s="14" t="str">
        <f>'3'!C482</f>
        <v>08</v>
      </c>
      <c r="C381" s="14" t="str">
        <f>'3'!D482</f>
        <v>01</v>
      </c>
      <c r="D381" s="16" t="str">
        <f>'3'!E482</f>
        <v>01 1 02 42170</v>
      </c>
      <c r="E381" s="16" t="str">
        <f>'3'!F482</f>
        <v>200</v>
      </c>
      <c r="F381" s="15">
        <f>'3'!G482</f>
        <v>5401.6</v>
      </c>
      <c r="G381" s="56"/>
    </row>
    <row r="382" spans="1:8" s="7" customFormat="1" ht="75" x14ac:dyDescent="0.25">
      <c r="A382" s="131" t="str">
        <f>'3'!A483</f>
        <v>Расходы на проведение работ по увековечиванию памяти погибших при защите Отечества в ходе выполнения задач специальной военной операции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382" s="14" t="str">
        <f>'3'!C483</f>
        <v>08</v>
      </c>
      <c r="C382" s="14" t="str">
        <f>'3'!D483</f>
        <v>01</v>
      </c>
      <c r="D382" s="16" t="str">
        <f>'3'!E483</f>
        <v>01 1 02 4217М</v>
      </c>
      <c r="E382" s="16" t="str">
        <f>'3'!F483</f>
        <v>200</v>
      </c>
      <c r="F382" s="15">
        <f>'3'!G483</f>
        <v>27.2</v>
      </c>
      <c r="G382" s="56"/>
    </row>
    <row r="383" spans="1:8" s="7" customFormat="1" ht="57" x14ac:dyDescent="0.2">
      <c r="A383" s="130" t="str">
        <f>'3'!A128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383" s="112" t="s">
        <v>26</v>
      </c>
      <c r="C383" s="112" t="s">
        <v>15</v>
      </c>
      <c r="D383" s="111" t="s">
        <v>16</v>
      </c>
      <c r="E383" s="111"/>
      <c r="F383" s="11">
        <f>F384+F403+F397</f>
        <v>229472.9</v>
      </c>
      <c r="G383" s="56"/>
    </row>
    <row r="384" spans="1:8" s="7" customFormat="1" ht="60" x14ac:dyDescent="0.25">
      <c r="A384" s="131" t="str">
        <f>'3'!A129</f>
        <v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v>
      </c>
      <c r="B384" s="43" t="s">
        <v>26</v>
      </c>
      <c r="C384" s="43" t="s">
        <v>15</v>
      </c>
      <c r="D384" s="28" t="s">
        <v>191</v>
      </c>
      <c r="E384" s="28"/>
      <c r="F384" s="15">
        <f>F395+F391+F385</f>
        <v>15925.7</v>
      </c>
      <c r="G384" s="56"/>
    </row>
    <row r="385" spans="1:7" s="7" customFormat="1" ht="33.75" customHeight="1" x14ac:dyDescent="0.25">
      <c r="A385" s="131" t="str">
        <f>'3'!A130</f>
        <v>Основное мероприятие: «Материальное обеспечение отраслей образования, культуры, средств массовой информации»</v>
      </c>
      <c r="B385" s="14" t="str">
        <f>'3'!C130</f>
        <v>08</v>
      </c>
      <c r="C385" s="14" t="str">
        <f>'3'!D130</f>
        <v>01</v>
      </c>
      <c r="D385" s="16" t="str">
        <f>'3'!E130</f>
        <v>02 1 04</v>
      </c>
      <c r="E385" s="28"/>
      <c r="F385" s="15">
        <f>F386+F387+F388+F389+F390</f>
        <v>1854.6</v>
      </c>
      <c r="G385" s="56"/>
    </row>
    <row r="386" spans="1:7" s="7" customFormat="1" ht="81.75" hidden="1" customHeight="1" x14ac:dyDescent="0.25">
      <c r="A386" s="131" t="str">
        <f>'3'!A131</f>
        <v>Расходы по приобретению оборудования и товарно-материальных ценностей для нужд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86" s="14" t="str">
        <f>'3'!C131</f>
        <v>08</v>
      </c>
      <c r="C386" s="14" t="str">
        <f>'3'!D131</f>
        <v>01</v>
      </c>
      <c r="D386" s="16" t="str">
        <f>'3'!E131</f>
        <v>02 1 04 S232М</v>
      </c>
      <c r="E386" s="16" t="str">
        <f>'3'!F131</f>
        <v>600</v>
      </c>
      <c r="F386" s="15">
        <f>'3'!G131</f>
        <v>0</v>
      </c>
      <c r="G386" s="56"/>
    </row>
    <row r="387" spans="1:7" s="7" customFormat="1" ht="67.5" customHeight="1" x14ac:dyDescent="0.25">
      <c r="A387" s="131" t="str">
        <f>'3'!A132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 (Предоставление субсидий бюджетным, автономным учреждениям и иным некоммерческим организациям)</v>
      </c>
      <c r="B387" s="14" t="str">
        <f>'3'!C132</f>
        <v>08</v>
      </c>
      <c r="C387" s="14" t="str">
        <f>'3'!D132</f>
        <v>01</v>
      </c>
      <c r="D387" s="16" t="str">
        <f>'3'!E132</f>
        <v>02 1 04 R4670</v>
      </c>
      <c r="E387" s="16" t="str">
        <f>'3'!F132</f>
        <v>600</v>
      </c>
      <c r="F387" s="15">
        <f>'3'!G132</f>
        <v>1345.2</v>
      </c>
      <c r="G387" s="56"/>
    </row>
    <row r="388" spans="1:7" s="7" customFormat="1" ht="99" customHeight="1" x14ac:dyDescent="0.25">
      <c r="A388" s="131" t="str">
        <f>'3'!A133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88" s="14" t="str">
        <f>'3'!C133</f>
        <v>08</v>
      </c>
      <c r="C388" s="14" t="str">
        <f>'3'!D133</f>
        <v>01</v>
      </c>
      <c r="D388" s="16" t="str">
        <f>'3'!E133</f>
        <v>02 1 04 R467М</v>
      </c>
      <c r="E388" s="16" t="str">
        <f>'3'!F133</f>
        <v>600</v>
      </c>
      <c r="F388" s="15">
        <f>'3'!G133</f>
        <v>6.8</v>
      </c>
      <c r="G388" s="56"/>
    </row>
    <row r="389" spans="1:7" s="7" customFormat="1" ht="59.25" customHeight="1" x14ac:dyDescent="0.25">
      <c r="A389" s="131" t="str">
        <f>'3'!A134</f>
        <v>Расходы на государственную поддержку отрасли культуры (Предоставление субсидий бюджетным, автономным учреждениям и иным некоммерческим организациям)</v>
      </c>
      <c r="B389" s="14" t="str">
        <f>'3'!C134</f>
        <v>08</v>
      </c>
      <c r="C389" s="14" t="str">
        <f>'3'!D134</f>
        <v>01</v>
      </c>
      <c r="D389" s="16" t="str">
        <f>'3'!E134</f>
        <v>02 1 04 А5193</v>
      </c>
      <c r="E389" s="16" t="str">
        <f>'3'!F134</f>
        <v>600</v>
      </c>
      <c r="F389" s="15">
        <f>'3'!G134</f>
        <v>500</v>
      </c>
      <c r="G389" s="56"/>
    </row>
    <row r="390" spans="1:7" s="7" customFormat="1" ht="72.75" customHeight="1" x14ac:dyDescent="0.25">
      <c r="A390" s="131" t="str">
        <f>'3'!A135</f>
        <v>Расходы на государственную поддержку отрасли культуры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90" s="14" t="str">
        <f>'3'!C135</f>
        <v>08</v>
      </c>
      <c r="C390" s="14" t="str">
        <f>'3'!D135</f>
        <v>01</v>
      </c>
      <c r="D390" s="16" t="str">
        <f>'3'!E135</f>
        <v>02 1 04 А519М</v>
      </c>
      <c r="E390" s="16" t="str">
        <f>'3'!F135</f>
        <v>600</v>
      </c>
      <c r="F390" s="15">
        <f>'3'!G135</f>
        <v>2.6</v>
      </c>
      <c r="G390" s="56"/>
    </row>
    <row r="391" spans="1:7" s="7" customFormat="1" ht="43.5" customHeight="1" x14ac:dyDescent="0.25">
      <c r="A391" s="131" t="str">
        <f>'3'!A136</f>
        <v>Основное мероприятие: «Проектно-изыскательские, ремонтные работы, строительство и реконструкция объектов образования, культуры, средств массовой информации»</v>
      </c>
      <c r="B391" s="14" t="str">
        <f>'3'!C136</f>
        <v>08</v>
      </c>
      <c r="C391" s="14" t="str">
        <f>'3'!D136</f>
        <v>01</v>
      </c>
      <c r="D391" s="16" t="str">
        <f>'3'!E136</f>
        <v>02 1 05</v>
      </c>
      <c r="E391" s="28"/>
      <c r="F391" s="15">
        <f>F394+F393+F392</f>
        <v>13523.9</v>
      </c>
      <c r="G391" s="56"/>
    </row>
    <row r="392" spans="1:7" s="7" customFormat="1" ht="60.75" customHeight="1" x14ac:dyDescent="0.25">
      <c r="A392" s="131" t="str">
        <f>'3'!A137</f>
        <v>Расходы на выполнение ремонтных работ в муниципальных учреждениях культуры и спорта (Предоставление субсидий бюджетным, автономным учреждениям и иным некоммерческим организациям)</v>
      </c>
      <c r="B392" s="14" t="str">
        <f>'3'!C137</f>
        <v>08</v>
      </c>
      <c r="C392" s="14" t="str">
        <f>'3'!D137</f>
        <v>01</v>
      </c>
      <c r="D392" s="16" t="str">
        <f>'3'!E137</f>
        <v>02 1 05 42240</v>
      </c>
      <c r="E392" s="16" t="str">
        <f>'3'!F137</f>
        <v>600</v>
      </c>
      <c r="F392" s="15">
        <f>'3'!G137</f>
        <v>13456.2</v>
      </c>
      <c r="G392" s="56"/>
    </row>
    <row r="393" spans="1:7" s="7" customFormat="1" ht="78" customHeight="1" x14ac:dyDescent="0.25">
      <c r="A393" s="131" t="str">
        <f>'3'!A138</f>
        <v>Расходы на выполнение ремонтных работ в муниципальных учреждениях культуры и спорта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393" s="13" t="str">
        <f>'3'!C138</f>
        <v>08</v>
      </c>
      <c r="C393" s="13" t="str">
        <f>'3'!D138</f>
        <v>01</v>
      </c>
      <c r="D393" s="281" t="str">
        <f>'3'!E138</f>
        <v>02 1 05 4224М</v>
      </c>
      <c r="E393" s="16" t="str">
        <f>'3'!F138</f>
        <v>600</v>
      </c>
      <c r="F393" s="15">
        <f>'3'!G138</f>
        <v>67.7</v>
      </c>
      <c r="G393" s="56"/>
    </row>
    <row r="394" spans="1:7" s="7" customFormat="1" ht="63" hidden="1" customHeight="1" x14ac:dyDescent="0.25">
      <c r="A394" s="131" t="str">
        <f>'3'!A139</f>
        <v>Проведение ремонтных работ обеспечивающих развитие инфраструктуры культуры, образования, средств массовой информации (Предоставление субсидий бюджетным, автономным учреждениям и иным некоммерческим организациям)</v>
      </c>
      <c r="B394" s="14" t="str">
        <f>'3'!C139</f>
        <v>08</v>
      </c>
      <c r="C394" s="14" t="str">
        <f>'3'!D139</f>
        <v>01</v>
      </c>
      <c r="D394" s="16" t="str">
        <f>'3'!E139</f>
        <v>02 1 05 80140</v>
      </c>
      <c r="E394" s="16" t="str">
        <f>'3'!F139</f>
        <v>600</v>
      </c>
      <c r="F394" s="15">
        <f>'3'!G139</f>
        <v>0</v>
      </c>
      <c r="G394" s="56"/>
    </row>
    <row r="395" spans="1:7" s="7" customFormat="1" ht="45.75" customHeight="1" x14ac:dyDescent="0.25">
      <c r="A395" s="131" t="str">
        <f>'3'!A140</f>
        <v>Основное мероприятие: «Социальные гарантии работникам отраслей образования и культуры по оплате жилья и коммунальных услуг»</v>
      </c>
      <c r="B395" s="43" t="s">
        <v>26</v>
      </c>
      <c r="C395" s="43" t="s">
        <v>15</v>
      </c>
      <c r="D395" s="28" t="s">
        <v>192</v>
      </c>
      <c r="E395" s="28"/>
      <c r="F395" s="15">
        <f>F396</f>
        <v>547.20000000000005</v>
      </c>
      <c r="G395" s="56"/>
    </row>
    <row r="396" spans="1:7" s="7" customFormat="1" ht="135" x14ac:dyDescent="0.25">
      <c r="A396" s="131" t="str">
        <f>'3'!A141</f>
        <v>Предоставление мер социальной поддержки по оплате жилого помещения и коммунальных услуг работникам в соответствии с Законом Чукотского автономного округа от 4 декабря 2014 года № 122-ОЗ «О мерах социальной поддержки работников (специалистов) бюджетной сферы, работающих и проживающих в сельских населенных пунктах, рабочих поселках (поселках городского типа) Чукотского автономного округа» (Предоставление субсидий бюджетным, автономным учреждениям и иным некоммерческим организациям)</v>
      </c>
      <c r="B396" s="43" t="s">
        <v>26</v>
      </c>
      <c r="C396" s="43" t="s">
        <v>15</v>
      </c>
      <c r="D396" s="28" t="s">
        <v>190</v>
      </c>
      <c r="E396" s="28" t="s">
        <v>0</v>
      </c>
      <c r="F396" s="15">
        <f>'3'!G141</f>
        <v>547.20000000000005</v>
      </c>
      <c r="G396" s="56"/>
    </row>
    <row r="397" spans="1:7" s="7" customFormat="1" ht="35.25" customHeight="1" x14ac:dyDescent="0.25">
      <c r="A397" s="131" t="str">
        <f>'3'!A142</f>
        <v>Подпрограмма: «Укрепление единого культурного пространства и развитие межнациональных отношений»</v>
      </c>
      <c r="B397" s="14" t="str">
        <f>'3'!C142</f>
        <v>08</v>
      </c>
      <c r="C397" s="14" t="str">
        <f>'3'!D142</f>
        <v>01</v>
      </c>
      <c r="D397" s="16" t="str">
        <f>'3'!E142</f>
        <v>02 2</v>
      </c>
      <c r="E397" s="28"/>
      <c r="F397" s="15">
        <f>F398</f>
        <v>2763.9</v>
      </c>
      <c r="G397" s="56"/>
    </row>
    <row r="398" spans="1:7" s="7" customFormat="1" ht="61.5" customHeight="1" x14ac:dyDescent="0.25">
      <c r="A398" s="131" t="str">
        <f>'3'!A143</f>
        <v>Основное мероприятие: «Организация концертного обслуживания, осуществление выставочных проектов, проведение культурных мероприятий на территории муниципального образования Билибинский муниципальный район и за его пределами»</v>
      </c>
      <c r="B398" s="13" t="str">
        <f>'3'!C143</f>
        <v>08</v>
      </c>
      <c r="C398" s="13" t="str">
        <f>'3'!D143</f>
        <v>01</v>
      </c>
      <c r="D398" s="281" t="str">
        <f>'3'!E143</f>
        <v>02 2 01</v>
      </c>
      <c r="E398" s="131"/>
      <c r="F398" s="282">
        <f>F399+F400+F401+F402</f>
        <v>2763.9</v>
      </c>
      <c r="G398" s="56"/>
    </row>
    <row r="399" spans="1:7" s="7" customFormat="1" ht="36" customHeight="1" x14ac:dyDescent="0.25">
      <c r="A399" s="131" t="str">
        <f>'3'!A144</f>
        <v>Мероприятия в сфере культуры (Закупка товаров, работ и услуг для обеспечения государственных (муниципальных) нужд</v>
      </c>
      <c r="B399" s="13" t="str">
        <f>'3'!C144</f>
        <v>08</v>
      </c>
      <c r="C399" s="13" t="str">
        <f>'3'!D144</f>
        <v>01</v>
      </c>
      <c r="D399" s="281" t="str">
        <f>'3'!E144</f>
        <v>02 2 01 80020</v>
      </c>
      <c r="E399" s="281" t="str">
        <f>'3'!F144</f>
        <v>200</v>
      </c>
      <c r="F399" s="282">
        <f>'3'!G144</f>
        <v>162.30000000000001</v>
      </c>
      <c r="G399" s="56"/>
    </row>
    <row r="400" spans="1:7" s="7" customFormat="1" ht="31.5" customHeight="1" x14ac:dyDescent="0.25">
      <c r="A400" s="131" t="str">
        <f>'3'!A145</f>
        <v>Мероприятия в сфере культуры (Социальное обеспечение и иные выплаты населению)</v>
      </c>
      <c r="B400" s="13" t="str">
        <f>'3'!C145</f>
        <v>08</v>
      </c>
      <c r="C400" s="13" t="str">
        <f>'3'!D145</f>
        <v>01</v>
      </c>
      <c r="D400" s="281" t="str">
        <f>'3'!E145</f>
        <v>02 2 01 80020</v>
      </c>
      <c r="E400" s="281" t="str">
        <f>'3'!F145</f>
        <v>300</v>
      </c>
      <c r="F400" s="282">
        <f>'3'!G145</f>
        <v>500</v>
      </c>
      <c r="G400" s="56"/>
    </row>
    <row r="401" spans="1:7" s="7" customFormat="1" ht="48.75" customHeight="1" x14ac:dyDescent="0.25">
      <c r="A401" s="131" t="str">
        <f>'3'!A146</f>
        <v>Мероприятия в сфере культуры (Предоставление субсидий бюджетным, автономным учреждениям и иным некоммерческим организациям)</v>
      </c>
      <c r="B401" s="13" t="s">
        <v>26</v>
      </c>
      <c r="C401" s="13" t="s">
        <v>15</v>
      </c>
      <c r="D401" s="281" t="str">
        <f>'3'!E146</f>
        <v>02 2 01 80020</v>
      </c>
      <c r="E401" s="281" t="str">
        <f>'3'!F146</f>
        <v>600</v>
      </c>
      <c r="F401" s="282">
        <f>'3'!G146</f>
        <v>1800</v>
      </c>
      <c r="G401" s="56"/>
    </row>
    <row r="402" spans="1:7" s="7" customFormat="1" ht="48.75" customHeight="1" x14ac:dyDescent="0.25">
      <c r="A402" s="131" t="str">
        <f>'3'!A147</f>
        <v>Расходы на поддержку творческих коллективов (Предоставление субсидий бюджетным, автономным учреждениям и иным некоммерческим организациям)</v>
      </c>
      <c r="B402" s="13" t="str">
        <f>'3'!C147</f>
        <v>08</v>
      </c>
      <c r="C402" s="13" t="str">
        <f>'3'!D147</f>
        <v>01</v>
      </c>
      <c r="D402" s="281" t="str">
        <f>'3'!E147</f>
        <v>02 2 01 S2250</v>
      </c>
      <c r="E402" s="281" t="str">
        <f>'3'!F147</f>
        <v>600</v>
      </c>
      <c r="F402" s="282">
        <f>'3'!G147</f>
        <v>301.60000000000002</v>
      </c>
      <c r="G402" s="56"/>
    </row>
    <row r="403" spans="1:7" s="7" customFormat="1" ht="30" x14ac:dyDescent="0.25">
      <c r="A403" s="131" t="str">
        <f>'3'!A148</f>
        <v>Подпрограмма: «Обеспечение деятельности муниципальных органов и подведомственных учреждений»</v>
      </c>
      <c r="B403" s="43" t="s">
        <v>26</v>
      </c>
      <c r="C403" s="43" t="s">
        <v>15</v>
      </c>
      <c r="D403" s="28" t="s">
        <v>163</v>
      </c>
      <c r="E403" s="28"/>
      <c r="F403" s="15">
        <f>F404</f>
        <v>210783.3</v>
      </c>
      <c r="G403" s="56"/>
    </row>
    <row r="404" spans="1:7" s="7" customFormat="1" ht="45" x14ac:dyDescent="0.25">
      <c r="A404" s="131" t="str">
        <f>'3'!A149</f>
        <v>Основное мероприятие: «Финансовое обеспечение выполнения муниципального задания на оказание муниципальных  услуг (выполнение работ)»</v>
      </c>
      <c r="B404" s="43" t="s">
        <v>26</v>
      </c>
      <c r="C404" s="43" t="s">
        <v>15</v>
      </c>
      <c r="D404" s="28" t="s">
        <v>162</v>
      </c>
      <c r="E404" s="28"/>
      <c r="F404" s="15">
        <f>F405+F407+F408+F409+F406</f>
        <v>210783.3</v>
      </c>
      <c r="G404" s="56"/>
    </row>
    <row r="405" spans="1:7" s="7" customFormat="1" ht="64.5" customHeight="1" x14ac:dyDescent="0.25">
      <c r="A405" s="131" t="str">
        <f>'3'!A150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405" s="43" t="s">
        <v>26</v>
      </c>
      <c r="C405" s="43" t="s">
        <v>15</v>
      </c>
      <c r="D405" s="28" t="s">
        <v>170</v>
      </c>
      <c r="E405" s="28" t="s">
        <v>0</v>
      </c>
      <c r="F405" s="15">
        <f>'3'!G150</f>
        <v>4860</v>
      </c>
      <c r="G405" s="56"/>
    </row>
    <row r="406" spans="1:7" s="7" customFormat="1" ht="68.25" hidden="1" customHeight="1" x14ac:dyDescent="0.25">
      <c r="A406" s="131" t="str">
        <f>'3'!A151</f>
        <v>Компенсация расходов, связанных с переездом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406" s="43" t="str">
        <f>B405</f>
        <v>08</v>
      </c>
      <c r="C406" s="43" t="str">
        <f>C405</f>
        <v>01</v>
      </c>
      <c r="D406" s="28" t="s">
        <v>171</v>
      </c>
      <c r="E406" s="28">
        <v>600</v>
      </c>
      <c r="F406" s="15">
        <f>'3'!G151</f>
        <v>0</v>
      </c>
      <c r="G406" s="56"/>
    </row>
    <row r="407" spans="1:7" s="7" customFormat="1" ht="60" x14ac:dyDescent="0.25">
      <c r="A407" s="131" t="str">
        <f>'3'!A152</f>
        <v>Финансовое обеспечение выполнения муниципального задания культурно-досуговыми учреждениями (Предоставление субсидий бюджетным, автономным учреждениям и иным некоммерческим организациям)</v>
      </c>
      <c r="B407" s="43" t="s">
        <v>26</v>
      </c>
      <c r="C407" s="43" t="s">
        <v>15</v>
      </c>
      <c r="D407" s="28" t="s">
        <v>212</v>
      </c>
      <c r="E407" s="28" t="s">
        <v>0</v>
      </c>
      <c r="F407" s="15">
        <f>'3'!G152</f>
        <v>110562.4</v>
      </c>
      <c r="G407" s="56"/>
    </row>
    <row r="408" spans="1:7" s="7" customFormat="1" ht="45" x14ac:dyDescent="0.25">
      <c r="A408" s="131" t="str">
        <f>'3'!A153</f>
        <v>Финансовое обеспечение выполнения муниципального задания музеями (Предоставление субсидий бюджетным, автономным учреждениям и иным некоммерческим организациям)</v>
      </c>
      <c r="B408" s="43" t="s">
        <v>26</v>
      </c>
      <c r="C408" s="43" t="s">
        <v>15</v>
      </c>
      <c r="D408" s="28" t="s">
        <v>213</v>
      </c>
      <c r="E408" s="28" t="s">
        <v>0</v>
      </c>
      <c r="F408" s="15">
        <f>'3'!G153</f>
        <v>32596.6</v>
      </c>
      <c r="G408" s="56"/>
    </row>
    <row r="409" spans="1:7" s="7" customFormat="1" ht="45" x14ac:dyDescent="0.25">
      <c r="A409" s="131" t="str">
        <f>'3'!A154</f>
        <v>Финансовое обеспечение выполнения муниципального задания библиотеками (Предоставление субсидий бюджетным, автономным учреждениям и иным некоммерческим организациям)</v>
      </c>
      <c r="B409" s="43" t="s">
        <v>26</v>
      </c>
      <c r="C409" s="43" t="s">
        <v>15</v>
      </c>
      <c r="D409" s="28" t="s">
        <v>214</v>
      </c>
      <c r="E409" s="28" t="s">
        <v>0</v>
      </c>
      <c r="F409" s="15">
        <f>'3'!G154</f>
        <v>62764.3</v>
      </c>
      <c r="G409" s="56"/>
    </row>
    <row r="410" spans="1:7" s="7" customFormat="1" ht="15" x14ac:dyDescent="0.2">
      <c r="A410" s="130" t="str">
        <f>'3'!A484</f>
        <v>Другие вопросы в области культуры, кинематографии</v>
      </c>
      <c r="B410" s="112" t="s">
        <v>26</v>
      </c>
      <c r="C410" s="112" t="s">
        <v>18</v>
      </c>
      <c r="D410" s="111"/>
      <c r="E410" s="111"/>
      <c r="F410" s="11">
        <f>F415+F411</f>
        <v>3233.7</v>
      </c>
      <c r="G410" s="56"/>
    </row>
    <row r="411" spans="1:7" s="7" customFormat="1" ht="63" customHeight="1" x14ac:dyDescent="0.2">
      <c r="A411" s="130" t="str">
        <f>'3'!A485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411" s="9" t="str">
        <f>'3'!C485</f>
        <v>08</v>
      </c>
      <c r="C411" s="9" t="str">
        <f>'3'!D485</f>
        <v>04</v>
      </c>
      <c r="D411" s="46" t="str">
        <f>'3'!E485</f>
        <v>02</v>
      </c>
      <c r="E411" s="111"/>
      <c r="F411" s="11">
        <f>F412</f>
        <v>2000</v>
      </c>
      <c r="G411" s="56"/>
    </row>
    <row r="412" spans="1:7" s="7" customFormat="1" ht="33.75" customHeight="1" x14ac:dyDescent="0.25">
      <c r="A412" s="131" t="str">
        <f>'3'!A486</f>
        <v>Подпрограмма: «Укрепление единого культурного пространства и развитие межнациональных отношений»</v>
      </c>
      <c r="B412" s="14" t="str">
        <f>'3'!C486</f>
        <v>08</v>
      </c>
      <c r="C412" s="14" t="str">
        <f>'3'!D486</f>
        <v>04</v>
      </c>
      <c r="D412" s="16" t="str">
        <f>'3'!E486</f>
        <v>02 2</v>
      </c>
      <c r="E412" s="111"/>
      <c r="F412" s="15">
        <f>F413</f>
        <v>2000</v>
      </c>
      <c r="G412" s="56"/>
    </row>
    <row r="413" spans="1:7" s="7" customFormat="1" ht="67.5" customHeight="1" x14ac:dyDescent="0.25">
      <c r="A413" s="131" t="str">
        <f>'3'!A487</f>
        <v>Основное мероприятие: «Организация концертного обслуживания, осуществление выставочных проектов, проведение культурных мероприятий на территории муниципального образования Билибинский муниципальный район и за его пределами»</v>
      </c>
      <c r="B413" s="14" t="str">
        <f>'3'!C487</f>
        <v>08</v>
      </c>
      <c r="C413" s="14" t="str">
        <f>'3'!D487</f>
        <v>04</v>
      </c>
      <c r="D413" s="16" t="str">
        <f>'3'!E487</f>
        <v>02 2 01</v>
      </c>
      <c r="E413" s="111"/>
      <c r="F413" s="15">
        <f>F414</f>
        <v>2000</v>
      </c>
      <c r="G413" s="56"/>
    </row>
    <row r="414" spans="1:7" s="7" customFormat="1" ht="54" customHeight="1" x14ac:dyDescent="0.25">
      <c r="A414" s="131" t="str">
        <f>'3'!A488</f>
        <v>Расходы на развитие и сохранение чукотского языка (Закупка товаров, работ и услуг для обеспечения государственных (муниципальных) нужд)</v>
      </c>
      <c r="B414" s="14" t="str">
        <f>'3'!C488</f>
        <v>08</v>
      </c>
      <c r="C414" s="14" t="str">
        <f>'3'!D488</f>
        <v>04</v>
      </c>
      <c r="D414" s="16" t="str">
        <f>'3'!E488</f>
        <v>02 2 01 М9999</v>
      </c>
      <c r="E414" s="16" t="str">
        <f>'3'!F488</f>
        <v>200</v>
      </c>
      <c r="F414" s="15">
        <f>'3'!G488</f>
        <v>2000</v>
      </c>
      <c r="G414" s="56"/>
    </row>
    <row r="415" spans="1:7" s="7" customFormat="1" ht="28.5" x14ac:dyDescent="0.2">
      <c r="A415" s="130" t="str">
        <f>'3'!A347</f>
        <v>Муниципальная программа «Развитие агропромышленного комплекса Билибинского муниципального района»</v>
      </c>
      <c r="B415" s="112" t="s">
        <v>26</v>
      </c>
      <c r="C415" s="112" t="s">
        <v>18</v>
      </c>
      <c r="D415" s="111" t="s">
        <v>20</v>
      </c>
      <c r="E415" s="111"/>
      <c r="F415" s="11">
        <f>F416</f>
        <v>1233.7</v>
      </c>
      <c r="G415" s="56"/>
    </row>
    <row r="416" spans="1:7" s="7" customFormat="1" ht="30" x14ac:dyDescent="0.25">
      <c r="A416" s="131" t="str">
        <f>'3'!A490</f>
        <v>Подпрограмма: «Организация и проведение культурно-массовых и спортивно-массовых мероприятий оленеводов»</v>
      </c>
      <c r="B416" s="43" t="s">
        <v>26</v>
      </c>
      <c r="C416" s="43" t="s">
        <v>18</v>
      </c>
      <c r="D416" s="28" t="s">
        <v>508</v>
      </c>
      <c r="E416" s="28"/>
      <c r="F416" s="15">
        <f>F417</f>
        <v>1233.7</v>
      </c>
      <c r="G416" s="56"/>
    </row>
    <row r="417" spans="1:8" s="7" customFormat="1" ht="30" x14ac:dyDescent="0.25">
      <c r="A417" s="131" t="str">
        <f>'3'!A491</f>
        <v>Основное мероприятие: «Организация и проведение праздничных мероприятий»</v>
      </c>
      <c r="B417" s="43" t="s">
        <v>26</v>
      </c>
      <c r="C417" s="43" t="s">
        <v>18</v>
      </c>
      <c r="D417" s="28" t="s">
        <v>510</v>
      </c>
      <c r="E417" s="28"/>
      <c r="F417" s="15">
        <f>F418+F419+F420+F421</f>
        <v>1233.7</v>
      </c>
      <c r="G417" s="56"/>
    </row>
    <row r="418" spans="1:8" s="7" customFormat="1" ht="30" x14ac:dyDescent="0.25">
      <c r="A418" s="131" t="str">
        <f>'3'!A492</f>
        <v>Мероприятия в сфере культуры (Закупка товаров, работ и услуг для обеспечения государственных (муниципальных) нужд)</v>
      </c>
      <c r="B418" s="14" t="str">
        <f>'3'!C492</f>
        <v>08</v>
      </c>
      <c r="C418" s="14" t="str">
        <f>'3'!D492</f>
        <v>04</v>
      </c>
      <c r="D418" s="16" t="str">
        <f>'3'!E492</f>
        <v>07 3 02 80020</v>
      </c>
      <c r="E418" s="16" t="str">
        <f>'3'!F492</f>
        <v>200</v>
      </c>
      <c r="F418" s="15">
        <f>'3'!G492</f>
        <v>228.6</v>
      </c>
      <c r="G418" s="56"/>
    </row>
    <row r="419" spans="1:8" s="7" customFormat="1" ht="29.25" hidden="1" customHeight="1" x14ac:dyDescent="0.25">
      <c r="A419" s="131" t="str">
        <f>'3'!A493</f>
        <v>Мероприятия в сфере культуры (Социальное обеспечение и иные выплаты населению)</v>
      </c>
      <c r="B419" s="13" t="str">
        <f>'3'!C493</f>
        <v>08</v>
      </c>
      <c r="C419" s="13" t="str">
        <f>'3'!D493</f>
        <v>04</v>
      </c>
      <c r="D419" s="281" t="str">
        <f>'3'!E493</f>
        <v>07 3 02 80020</v>
      </c>
      <c r="E419" s="281" t="str">
        <f>'3'!F493</f>
        <v>300</v>
      </c>
      <c r="F419" s="15">
        <f>'3'!G493</f>
        <v>0</v>
      </c>
      <c r="G419" s="56"/>
    </row>
    <row r="420" spans="1:8" s="7" customFormat="1" ht="60" customHeight="1" x14ac:dyDescent="0.25">
      <c r="A420" s="131" t="str">
        <f>'3'!A494</f>
        <v>Расходы на организацию и проведение юбилейных и праздничных мероприятий по сохранению и развитию культурного наследия народов  (Закупка товаров, работ и услуг для обеспечения государственных (муниципальных) нужд)</v>
      </c>
      <c r="B420" s="13" t="str">
        <f>'3'!C494</f>
        <v>08</v>
      </c>
      <c r="C420" s="13" t="str">
        <f>'3'!D494</f>
        <v>04</v>
      </c>
      <c r="D420" s="281" t="str">
        <f>'3'!E494</f>
        <v>07 3 02 42160</v>
      </c>
      <c r="E420" s="281" t="str">
        <f>'3'!F494</f>
        <v>200</v>
      </c>
      <c r="F420" s="15">
        <f>'3'!G494</f>
        <v>1000</v>
      </c>
      <c r="G420" s="56"/>
    </row>
    <row r="421" spans="1:8" s="7" customFormat="1" ht="79.5" customHeight="1" x14ac:dyDescent="0.25">
      <c r="A421" s="131" t="str">
        <f>'3'!A495</f>
        <v>Расходы на организацию и проведение юбилейных и праздничных мероприятий по сохранению и развитию культурного наследия народов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421" s="13" t="str">
        <f>'3'!C495</f>
        <v>08</v>
      </c>
      <c r="C421" s="13" t="str">
        <f>'3'!D495</f>
        <v>04</v>
      </c>
      <c r="D421" s="281" t="str">
        <f>'3'!E495</f>
        <v>07 3 02 4216М</v>
      </c>
      <c r="E421" s="281" t="str">
        <f>'3'!F495</f>
        <v>200</v>
      </c>
      <c r="F421" s="15">
        <f>'3'!G495</f>
        <v>5.0999999999999996</v>
      </c>
      <c r="G421" s="56"/>
    </row>
    <row r="422" spans="1:8" s="7" customFormat="1" ht="20.25" customHeight="1" x14ac:dyDescent="0.2">
      <c r="A422" s="130" t="str">
        <f>'3'!A496</f>
        <v>Здравоохранение</v>
      </c>
      <c r="B422" s="62" t="str">
        <f>'3'!C496</f>
        <v>09</v>
      </c>
      <c r="C422" s="62"/>
      <c r="D422" s="130"/>
      <c r="E422" s="130"/>
      <c r="F422" s="11">
        <f>F423</f>
        <v>1834</v>
      </c>
      <c r="G422" s="56"/>
    </row>
    <row r="423" spans="1:8" s="7" customFormat="1" ht="17.25" customHeight="1" x14ac:dyDescent="0.2">
      <c r="A423" s="130" t="str">
        <f>'3'!A497</f>
        <v>Санитарно-эпидемиологическое благополучие</v>
      </c>
      <c r="B423" s="62" t="str">
        <f>'3'!C497</f>
        <v>09</v>
      </c>
      <c r="C423" s="62" t="str">
        <f>'3'!D497</f>
        <v>07</v>
      </c>
      <c r="D423" s="481"/>
      <c r="E423" s="130"/>
      <c r="F423" s="11">
        <f>F424</f>
        <v>1834</v>
      </c>
      <c r="G423" s="56"/>
    </row>
    <row r="424" spans="1:8" s="7" customFormat="1" ht="29.25" customHeight="1" x14ac:dyDescent="0.25">
      <c r="A424" s="131" t="str">
        <f>'3'!A498</f>
        <v>Муниципальная программа «Развитие агропромышленного комплекса Билибинского муниципального района»</v>
      </c>
      <c r="B424" s="13" t="str">
        <f>'3'!C498</f>
        <v>09</v>
      </c>
      <c r="C424" s="13" t="str">
        <f>'3'!D498</f>
        <v>07</v>
      </c>
      <c r="D424" s="281" t="str">
        <f>'3'!E498</f>
        <v>07</v>
      </c>
      <c r="E424" s="131"/>
      <c r="F424" s="15">
        <f>F425</f>
        <v>1834</v>
      </c>
      <c r="G424" s="56"/>
    </row>
    <row r="425" spans="1:8" s="7" customFormat="1" ht="29.25" customHeight="1" x14ac:dyDescent="0.25">
      <c r="A425" s="131" t="str">
        <f>'3'!A499</f>
        <v>Подпрограмма: «Развитие отрасли животноводства, переработки и реализации продукции животноводства»</v>
      </c>
      <c r="B425" s="13" t="str">
        <f>'3'!C499</f>
        <v>09</v>
      </c>
      <c r="C425" s="13" t="str">
        <f>'3'!D499</f>
        <v>07</v>
      </c>
      <c r="D425" s="281" t="str">
        <f>'3'!E499</f>
        <v>07 2</v>
      </c>
      <c r="E425" s="131"/>
      <c r="F425" s="15">
        <f>F426</f>
        <v>1834</v>
      </c>
      <c r="G425" s="56"/>
    </row>
    <row r="426" spans="1:8" s="7" customFormat="1" ht="29.25" customHeight="1" x14ac:dyDescent="0.25">
      <c r="A426" s="131" t="str">
        <f>'3'!A500</f>
        <v>Основное мероприятие: «Обеспечение проведения противоэпизоотических мероприятий»</v>
      </c>
      <c r="B426" s="13" t="str">
        <f>'3'!C500</f>
        <v>09</v>
      </c>
      <c r="C426" s="13" t="str">
        <f>'3'!D500</f>
        <v>07</v>
      </c>
      <c r="D426" s="281" t="str">
        <f>'3'!E500</f>
        <v>07 2 01</v>
      </c>
      <c r="E426" s="131"/>
      <c r="F426" s="15">
        <f>F427</f>
        <v>1834</v>
      </c>
      <c r="G426" s="56"/>
    </row>
    <row r="427" spans="1:8" s="7" customFormat="1" ht="29.25" customHeight="1" x14ac:dyDescent="0.25">
      <c r="A427" s="131" t="str">
        <f>'3'!A501</f>
        <v>Расходы на организацию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v>
      </c>
      <c r="B427" s="13" t="str">
        <f>'3'!C501</f>
        <v>09</v>
      </c>
      <c r="C427" s="13" t="str">
        <f>'3'!D501</f>
        <v>07</v>
      </c>
      <c r="D427" s="281" t="str">
        <f>'3'!E501</f>
        <v>07 2 01 43080</v>
      </c>
      <c r="E427" s="281" t="str">
        <f>'3'!F501</f>
        <v>200</v>
      </c>
      <c r="F427" s="15">
        <f>'3'!G501</f>
        <v>1834</v>
      </c>
      <c r="G427" s="56"/>
    </row>
    <row r="428" spans="1:8" s="7" customFormat="1" ht="15" x14ac:dyDescent="0.2">
      <c r="A428" s="130" t="str">
        <f>'3'!A155</f>
        <v>Социальная политика</v>
      </c>
      <c r="B428" s="112" t="s">
        <v>24</v>
      </c>
      <c r="C428" s="112"/>
      <c r="D428" s="111"/>
      <c r="E428" s="111"/>
      <c r="F428" s="11">
        <f>F429+F433+F442</f>
        <v>108045.4</v>
      </c>
      <c r="G428" s="160"/>
      <c r="H428" s="158"/>
    </row>
    <row r="429" spans="1:8" s="7" customFormat="1" ht="15" x14ac:dyDescent="0.2">
      <c r="A429" s="130" t="str">
        <f>'3'!A261</f>
        <v>Пенсионное обеспечение</v>
      </c>
      <c r="B429" s="112" t="s">
        <v>24</v>
      </c>
      <c r="C429" s="112" t="s">
        <v>15</v>
      </c>
      <c r="D429" s="111"/>
      <c r="E429" s="111"/>
      <c r="F429" s="11">
        <f>F430</f>
        <v>10178.299999999999</v>
      </c>
      <c r="G429" s="56"/>
    </row>
    <row r="430" spans="1:8" s="7" customFormat="1" ht="28.5" x14ac:dyDescent="0.2">
      <c r="A430" s="130" t="str">
        <f>'3'!A262</f>
        <v>Непрограммное направление расходов, связанное с обязательствами муниципального образования</v>
      </c>
      <c r="B430" s="112" t="s">
        <v>24</v>
      </c>
      <c r="C430" s="112" t="s">
        <v>15</v>
      </c>
      <c r="D430" s="111" t="s">
        <v>268</v>
      </c>
      <c r="E430" s="111"/>
      <c r="F430" s="11">
        <f t="shared" ref="F430:F431" si="3">F431</f>
        <v>10178.299999999999</v>
      </c>
      <c r="G430" s="56"/>
    </row>
    <row r="431" spans="1:8" s="7" customFormat="1" ht="15.75" x14ac:dyDescent="0.25">
      <c r="A431" s="131" t="str">
        <f>'3'!A263</f>
        <v>Доплаты к пенсиям, дополнительное пенсионное обеспечение</v>
      </c>
      <c r="B431" s="43" t="s">
        <v>24</v>
      </c>
      <c r="C431" s="43" t="s">
        <v>15</v>
      </c>
      <c r="D431" s="28" t="s">
        <v>269</v>
      </c>
      <c r="E431" s="28"/>
      <c r="F431" s="15">
        <f t="shared" si="3"/>
        <v>10178.299999999999</v>
      </c>
      <c r="G431" s="56"/>
    </row>
    <row r="432" spans="1:8" s="7" customFormat="1" ht="45" x14ac:dyDescent="0.25">
      <c r="A432" s="131" t="str">
        <f>'3'!A264</f>
        <v>Доплата к страховой  пенсии муниципальным служащим муниципального образования (Социальное обеспечение и иные выплаты населению)</v>
      </c>
      <c r="B432" s="43" t="s">
        <v>24</v>
      </c>
      <c r="C432" s="43" t="s">
        <v>15</v>
      </c>
      <c r="D432" s="28" t="s">
        <v>270</v>
      </c>
      <c r="E432" s="28" t="s">
        <v>55</v>
      </c>
      <c r="F432" s="15">
        <f>'3'!G264</f>
        <v>10178.299999999999</v>
      </c>
      <c r="G432" s="56"/>
    </row>
    <row r="433" spans="1:7" s="7" customFormat="1" ht="15" x14ac:dyDescent="0.2">
      <c r="A433" s="130" t="str">
        <f>'3'!A156</f>
        <v>Охрана семьи и детства</v>
      </c>
      <c r="B433" s="112" t="s">
        <v>24</v>
      </c>
      <c r="C433" s="112" t="s">
        <v>18</v>
      </c>
      <c r="D433" s="111"/>
      <c r="E433" s="111"/>
      <c r="F433" s="11">
        <f>F434+F438</f>
        <v>19748.099999999999</v>
      </c>
      <c r="G433" s="56"/>
    </row>
    <row r="434" spans="1:7" s="7" customFormat="1" ht="48.75" customHeight="1" x14ac:dyDescent="0.2">
      <c r="A434" s="130" t="str">
        <f>'3'!A504</f>
        <v>Муниципальная программа «Социальная поддержка населения муниципального образования Билибинский муниципальный район»</v>
      </c>
      <c r="B434" s="112" t="s">
        <v>24</v>
      </c>
      <c r="C434" s="112" t="s">
        <v>18</v>
      </c>
      <c r="D434" s="111" t="s">
        <v>15</v>
      </c>
      <c r="E434" s="111"/>
      <c r="F434" s="11">
        <f>F435</f>
        <v>19533.599999999999</v>
      </c>
      <c r="G434" s="56"/>
    </row>
    <row r="435" spans="1:7" s="7" customFormat="1" ht="120" x14ac:dyDescent="0.25">
      <c r="A435" s="131" t="str">
        <f>'3'!A505</f>
        <v>Подпрограмма: «Обеспечение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не имеющих закрепленного жилого помещения в Билибинском муниципальном районе, а также работников муниципальных образовательных организаций, востребованных на территории Билибинского муниципального района, не имеющих закрепленного жилого помещения в Билибинском муниципальном районе»</v>
      </c>
      <c r="B435" s="43" t="s">
        <v>24</v>
      </c>
      <c r="C435" s="43" t="s">
        <v>18</v>
      </c>
      <c r="D435" s="28" t="s">
        <v>367</v>
      </c>
      <c r="E435" s="28"/>
      <c r="F435" s="15">
        <f>F436</f>
        <v>19533.599999999999</v>
      </c>
      <c r="G435" s="56"/>
    </row>
    <row r="436" spans="1:7" s="7" customFormat="1" ht="30" x14ac:dyDescent="0.25">
      <c r="A436" s="131" t="str">
        <f>'3'!A506</f>
        <v>Основное мероприятие: «Предоставление жилых помещений детям-сиротам и лицам из их числа»</v>
      </c>
      <c r="B436" s="43" t="s">
        <v>24</v>
      </c>
      <c r="C436" s="43" t="s">
        <v>18</v>
      </c>
      <c r="D436" s="28" t="s">
        <v>368</v>
      </c>
      <c r="E436" s="28"/>
      <c r="F436" s="15">
        <f>F437</f>
        <v>19533.599999999999</v>
      </c>
      <c r="G436" s="56"/>
    </row>
    <row r="437" spans="1:7" s="7" customFormat="1" ht="75" x14ac:dyDescent="0.25">
      <c r="A437" s="124" t="str">
        <f>'3'!A507</f>
        <v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 государственной (муниципальной) собственности)</v>
      </c>
      <c r="B437" s="14" t="str">
        <f>'3'!C507</f>
        <v>10</v>
      </c>
      <c r="C437" s="14" t="str">
        <f>'3'!D507</f>
        <v>04</v>
      </c>
      <c r="D437" s="16" t="str">
        <f>'3'!E507</f>
        <v>01 2 01 Z082Д</v>
      </c>
      <c r="E437" s="16" t="str">
        <f>'3'!F507</f>
        <v>400</v>
      </c>
      <c r="F437" s="15">
        <f>'3'!G507</f>
        <v>19533.599999999999</v>
      </c>
      <c r="G437" s="56"/>
    </row>
    <row r="438" spans="1:7" s="7" customFormat="1" ht="57" x14ac:dyDescent="0.2">
      <c r="A438" s="130" t="str">
        <f>'3'!A157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438" s="112" t="s">
        <v>24</v>
      </c>
      <c r="C438" s="112" t="s">
        <v>18</v>
      </c>
      <c r="D438" s="111" t="s">
        <v>16</v>
      </c>
      <c r="E438" s="111"/>
      <c r="F438" s="11">
        <f t="shared" ref="F438:F440" si="4">F439</f>
        <v>214.5</v>
      </c>
      <c r="G438" s="56"/>
    </row>
    <row r="439" spans="1:7" s="7" customFormat="1" ht="60" x14ac:dyDescent="0.25">
      <c r="A439" s="131" t="str">
        <f>'3'!A158</f>
        <v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v>
      </c>
      <c r="B439" s="43" t="s">
        <v>24</v>
      </c>
      <c r="C439" s="43" t="s">
        <v>18</v>
      </c>
      <c r="D439" s="28" t="s">
        <v>191</v>
      </c>
      <c r="E439" s="28"/>
      <c r="F439" s="15">
        <f t="shared" si="4"/>
        <v>214.5</v>
      </c>
      <c r="G439" s="56"/>
    </row>
    <row r="440" spans="1:7" s="7" customFormat="1" ht="30" x14ac:dyDescent="0.25">
      <c r="A440" s="131" t="str">
        <f>'3'!A159</f>
        <v>Основное мероприятие: «Развитие системы дошкольного и общего образования»</v>
      </c>
      <c r="B440" s="43" t="s">
        <v>24</v>
      </c>
      <c r="C440" s="43" t="s">
        <v>18</v>
      </c>
      <c r="D440" s="28" t="s">
        <v>198</v>
      </c>
      <c r="E440" s="28"/>
      <c r="F440" s="15">
        <f t="shared" si="4"/>
        <v>214.5</v>
      </c>
      <c r="G440" s="56"/>
    </row>
    <row r="441" spans="1:7" s="7" customFormat="1" ht="90" x14ac:dyDescent="0.25">
      <c r="A441" s="131" t="str">
        <f>'3'!A160</f>
        <v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 муниципального образования, осуществляющих образовательную деятельность (Социальное обеспечение и иные выплаты населению)</v>
      </c>
      <c r="B441" s="43" t="s">
        <v>24</v>
      </c>
      <c r="C441" s="43" t="s">
        <v>18</v>
      </c>
      <c r="D441" s="28" t="s">
        <v>530</v>
      </c>
      <c r="E441" s="28" t="s">
        <v>55</v>
      </c>
      <c r="F441" s="15">
        <f>'3'!G160</f>
        <v>214.5</v>
      </c>
      <c r="G441" s="56"/>
    </row>
    <row r="442" spans="1:7" s="7" customFormat="1" ht="15" x14ac:dyDescent="0.2">
      <c r="A442" s="130" t="str">
        <f>'3'!A161</f>
        <v>Другие вопросы в области социальной политики</v>
      </c>
      <c r="B442" s="112" t="s">
        <v>24</v>
      </c>
      <c r="C442" s="112" t="s">
        <v>38</v>
      </c>
      <c r="D442" s="111"/>
      <c r="E442" s="111"/>
      <c r="F442" s="11">
        <f>F443+F460</f>
        <v>78119</v>
      </c>
      <c r="G442" s="56"/>
    </row>
    <row r="443" spans="1:7" s="7" customFormat="1" ht="42" customHeight="1" x14ac:dyDescent="0.2">
      <c r="A443" s="130" t="str">
        <f>'3'!A162</f>
        <v>Муниципальная программа «Социальная поддержка населения муниципального образования Билибинский муниципальный район»</v>
      </c>
      <c r="B443" s="112" t="s">
        <v>24</v>
      </c>
      <c r="C443" s="112" t="s">
        <v>38</v>
      </c>
      <c r="D443" s="111" t="s">
        <v>15</v>
      </c>
      <c r="E443" s="111"/>
      <c r="F443" s="11">
        <f>F444+F447</f>
        <v>78119</v>
      </c>
      <c r="G443" s="56"/>
    </row>
    <row r="444" spans="1:7" s="7" customFormat="1" ht="30" x14ac:dyDescent="0.25">
      <c r="A444" s="131" t="str">
        <f>'3'!A163</f>
        <v>Подпрограмма: «Социальная поддержка отдельных категорий граждан»</v>
      </c>
      <c r="B444" s="43" t="s">
        <v>24</v>
      </c>
      <c r="C444" s="43" t="s">
        <v>38</v>
      </c>
      <c r="D444" s="28" t="s">
        <v>223</v>
      </c>
      <c r="E444" s="28"/>
      <c r="F444" s="15">
        <f>F445</f>
        <v>2000</v>
      </c>
      <c r="G444" s="56"/>
    </row>
    <row r="445" spans="1:7" s="7" customFormat="1" ht="30" x14ac:dyDescent="0.25">
      <c r="A445" s="131" t="str">
        <f>'3'!A164</f>
        <v>Основное мероприятие: «Оказание мер социальной поддержки и  социальной помощи гражданам»</v>
      </c>
      <c r="B445" s="43" t="s">
        <v>24</v>
      </c>
      <c r="C445" s="43" t="s">
        <v>38</v>
      </c>
      <c r="D445" s="28" t="s">
        <v>224</v>
      </c>
      <c r="E445" s="28"/>
      <c r="F445" s="15">
        <f>F446</f>
        <v>2000</v>
      </c>
      <c r="G445" s="56"/>
    </row>
    <row r="446" spans="1:7" s="7" customFormat="1" ht="30" x14ac:dyDescent="0.25">
      <c r="A446" s="131" t="str">
        <f>'3'!A165</f>
        <v>Прочие мероприятия (Социальное обеспечение и иные выплаты населению)</v>
      </c>
      <c r="B446" s="43" t="s">
        <v>24</v>
      </c>
      <c r="C446" s="43" t="s">
        <v>38</v>
      </c>
      <c r="D446" s="28" t="s">
        <v>225</v>
      </c>
      <c r="E446" s="28" t="s">
        <v>55</v>
      </c>
      <c r="F446" s="15">
        <f>'3'!G165</f>
        <v>2000</v>
      </c>
      <c r="G446" s="56"/>
    </row>
    <row r="447" spans="1:7" s="7" customFormat="1" ht="30" x14ac:dyDescent="0.25">
      <c r="A447" s="131" t="str">
        <f>'3'!A166</f>
        <v>Подпрограмма: «Обеспечение деятельности муниципальных органов и подведомственных учреждений»</v>
      </c>
      <c r="B447" s="43" t="s">
        <v>24</v>
      </c>
      <c r="C447" s="43" t="s">
        <v>38</v>
      </c>
      <c r="D447" s="28" t="s">
        <v>221</v>
      </c>
      <c r="E447" s="28"/>
      <c r="F447" s="15">
        <f>F448+F456</f>
        <v>76119</v>
      </c>
      <c r="G447" s="56"/>
    </row>
    <row r="448" spans="1:7" s="7" customFormat="1" ht="30" x14ac:dyDescent="0.25">
      <c r="A448" s="131" t="str">
        <f>'3'!A167</f>
        <v>Основное мероприятие: «Обеспечение функционирования муниципальных органов»</v>
      </c>
      <c r="B448" s="43" t="s">
        <v>24</v>
      </c>
      <c r="C448" s="43" t="s">
        <v>38</v>
      </c>
      <c r="D448" s="28" t="s">
        <v>222</v>
      </c>
      <c r="E448" s="28"/>
      <c r="F448" s="15">
        <f>F449+F450+F452+F453+F451+F454+F455</f>
        <v>27017.3</v>
      </c>
      <c r="G448" s="56"/>
    </row>
    <row r="449" spans="1:8" s="7" customFormat="1" ht="90" x14ac:dyDescent="0.25">
      <c r="A449" s="131" t="str">
        <f>'3'!A168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49" s="43" t="s">
        <v>24</v>
      </c>
      <c r="C449" s="43" t="s">
        <v>38</v>
      </c>
      <c r="D449" s="28" t="s">
        <v>229</v>
      </c>
      <c r="E449" s="28" t="s">
        <v>52</v>
      </c>
      <c r="F449" s="15">
        <f>'3'!G168</f>
        <v>23300.400000000001</v>
      </c>
      <c r="G449" s="56"/>
    </row>
    <row r="450" spans="1:8" s="7" customFormat="1" ht="45" x14ac:dyDescent="0.25">
      <c r="A450" s="131" t="str">
        <f>'3'!A169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(муниципальных) нужд)</v>
      </c>
      <c r="B450" s="43" t="s">
        <v>24</v>
      </c>
      <c r="C450" s="43" t="s">
        <v>38</v>
      </c>
      <c r="D450" s="28" t="s">
        <v>229</v>
      </c>
      <c r="E450" s="28" t="s">
        <v>53</v>
      </c>
      <c r="F450" s="15">
        <f>'3'!G169</f>
        <v>1200.2</v>
      </c>
      <c r="G450" s="56"/>
    </row>
    <row r="451" spans="1:8" s="7" customFormat="1" ht="45" hidden="1" x14ac:dyDescent="0.25">
      <c r="A451" s="131" t="str">
        <f>'3'!A170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451" s="43">
        <v>10</v>
      </c>
      <c r="C451" s="43" t="str">
        <f>C450</f>
        <v>06</v>
      </c>
      <c r="D451" s="28" t="s">
        <v>229</v>
      </c>
      <c r="E451" s="28">
        <v>800</v>
      </c>
      <c r="F451" s="15">
        <f>'3'!G170</f>
        <v>0</v>
      </c>
      <c r="G451" s="56"/>
    </row>
    <row r="452" spans="1:8" s="7" customFormat="1" ht="120" x14ac:dyDescent="0.25">
      <c r="A452" s="124" t="str">
        <f>'3'!A171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52" s="43" t="s">
        <v>24</v>
      </c>
      <c r="C452" s="43" t="s">
        <v>38</v>
      </c>
      <c r="D452" s="28" t="s">
        <v>652</v>
      </c>
      <c r="E452" s="28" t="s">
        <v>52</v>
      </c>
      <c r="F452" s="15">
        <f>'3'!G171</f>
        <v>1842.4</v>
      </c>
      <c r="G452" s="56"/>
    </row>
    <row r="453" spans="1:8" s="7" customFormat="1" ht="90" x14ac:dyDescent="0.25">
      <c r="A453" s="131" t="str">
        <f>'3'!A172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53" s="43" t="s">
        <v>24</v>
      </c>
      <c r="C453" s="43" t="s">
        <v>38</v>
      </c>
      <c r="D453" s="28" t="s">
        <v>231</v>
      </c>
      <c r="E453" s="28" t="s">
        <v>52</v>
      </c>
      <c r="F453" s="15">
        <f>'3'!G172</f>
        <v>674.3</v>
      </c>
      <c r="G453" s="56"/>
    </row>
    <row r="454" spans="1:8" s="7" customFormat="1" ht="75" hidden="1" customHeight="1" x14ac:dyDescent="0.25">
      <c r="A454" s="131" t="str">
        <f>'3'!A173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54" s="14" t="str">
        <f>'3'!C173</f>
        <v>10</v>
      </c>
      <c r="C454" s="14" t="str">
        <f>'3'!D173</f>
        <v>06</v>
      </c>
      <c r="D454" s="16" t="str">
        <f>'3'!E173</f>
        <v>01 3 01 41040</v>
      </c>
      <c r="E454" s="14" t="str">
        <f>'3'!F173</f>
        <v>100</v>
      </c>
      <c r="F454" s="15">
        <f>'3'!G173</f>
        <v>0</v>
      </c>
      <c r="G454" s="56"/>
    </row>
    <row r="455" spans="1:8" s="7" customFormat="1" ht="93" hidden="1" customHeight="1" x14ac:dyDescent="0.25">
      <c r="A455" s="131" t="str">
        <f>'3'!A174</f>
        <v>Иные межбюджетные трансферты бюджетам муниципальных образований Чукотского автономного округа за достижение показателей деятельности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55" s="13" t="str">
        <f>'3'!C174</f>
        <v>10</v>
      </c>
      <c r="C455" s="13" t="str">
        <f>'3'!D174</f>
        <v>06</v>
      </c>
      <c r="D455" s="281" t="str">
        <f>'3'!E174</f>
        <v>01 3 01 4555Г</v>
      </c>
      <c r="E455" s="281" t="str">
        <f>'3'!F174</f>
        <v>100</v>
      </c>
      <c r="F455" s="15">
        <f>'3'!G174</f>
        <v>0</v>
      </c>
      <c r="G455" s="56"/>
    </row>
    <row r="456" spans="1:8" s="7" customFormat="1" ht="39" customHeight="1" x14ac:dyDescent="0.25">
      <c r="A456" s="131" t="str">
        <f>'3'!A175</f>
        <v>Основное мероприятие: «Обеспечение деятельности межотраслевых служб, функционирующих при муниципальных органах»</v>
      </c>
      <c r="B456" s="43" t="s">
        <v>24</v>
      </c>
      <c r="C456" s="43" t="s">
        <v>38</v>
      </c>
      <c r="D456" s="28" t="s">
        <v>532</v>
      </c>
      <c r="E456" s="28"/>
      <c r="F456" s="15">
        <f>F457+F458+F459</f>
        <v>49101.7</v>
      </c>
      <c r="G456" s="56"/>
    </row>
    <row r="457" spans="1:8" s="7" customFormat="1" ht="75" x14ac:dyDescent="0.25">
      <c r="A457" s="124" t="str">
        <f>'3'!A177</f>
        <v>Расходы на обеспечение деятельности муниципальных казенных учреждений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57" s="43" t="s">
        <v>24</v>
      </c>
      <c r="C457" s="43" t="s">
        <v>38</v>
      </c>
      <c r="D457" s="16" t="str">
        <f>'3'!E177</f>
        <v>01 3 02 A0110</v>
      </c>
      <c r="E457" s="28" t="s">
        <v>52</v>
      </c>
      <c r="F457" s="15">
        <f>'3'!G177</f>
        <v>45534.3</v>
      </c>
      <c r="G457" s="56"/>
    </row>
    <row r="458" spans="1:8" s="7" customFormat="1" ht="45" x14ac:dyDescent="0.25">
      <c r="A458" s="124" t="str">
        <f>'3'!A178</f>
        <v>Расходы на обеспечение деятельности муниципальных казенных учреждений (Закупка товаров, работ и услуг для обеспечения государственных (муниципальных) нужд)</v>
      </c>
      <c r="B458" s="43" t="s">
        <v>24</v>
      </c>
      <c r="C458" s="43" t="s">
        <v>38</v>
      </c>
      <c r="D458" s="16" t="str">
        <f>'3'!E178</f>
        <v>01 3 02 A0110</v>
      </c>
      <c r="E458" s="28" t="s">
        <v>53</v>
      </c>
      <c r="F458" s="15">
        <f>'3'!G178</f>
        <v>2107.4</v>
      </c>
      <c r="G458" s="56"/>
    </row>
    <row r="459" spans="1:8" s="7" customFormat="1" ht="90" x14ac:dyDescent="0.25">
      <c r="A459" s="131" t="str">
        <f>'3'!A176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59" s="43" t="s">
        <v>24</v>
      </c>
      <c r="C459" s="43" t="s">
        <v>38</v>
      </c>
      <c r="D459" s="28" t="s">
        <v>534</v>
      </c>
      <c r="E459" s="28" t="s">
        <v>52</v>
      </c>
      <c r="F459" s="15">
        <f>'3'!G176</f>
        <v>1460</v>
      </c>
      <c r="G459" s="56"/>
    </row>
    <row r="460" spans="1:8" s="7" customFormat="1" ht="45" hidden="1" customHeight="1" x14ac:dyDescent="0.2">
      <c r="A460" s="130" t="str">
        <f>'3'!A509</f>
        <v>Муниципальная программа «Обеспечение безопасности в муниципальном образовании Билибинский муниципальный район»</v>
      </c>
      <c r="B460" s="9" t="str">
        <f>'3'!C509</f>
        <v>10</v>
      </c>
      <c r="C460" s="9" t="str">
        <f>'3'!D509</f>
        <v>06</v>
      </c>
      <c r="D460" s="46" t="str">
        <f>'3'!E509</f>
        <v>08</v>
      </c>
      <c r="E460" s="111"/>
      <c r="F460" s="11">
        <f>F461</f>
        <v>0</v>
      </c>
      <c r="G460" s="56"/>
    </row>
    <row r="461" spans="1:8" s="7" customFormat="1" ht="32.25" hidden="1" customHeight="1" x14ac:dyDescent="0.25">
      <c r="A461" s="131" t="str">
        <f>'3'!A510</f>
        <v>Подпрограмма: «Совершенствование мероприятий по гражданской обороне и мобилизационной подготовке»</v>
      </c>
      <c r="B461" s="14" t="str">
        <f>'3'!C510</f>
        <v>10</v>
      </c>
      <c r="C461" s="14" t="str">
        <f>'3'!D510</f>
        <v>06</v>
      </c>
      <c r="D461" s="16" t="str">
        <f>'3'!E510</f>
        <v>08 5</v>
      </c>
      <c r="E461" s="28"/>
      <c r="F461" s="15">
        <f>F462</f>
        <v>0</v>
      </c>
      <c r="G461" s="56"/>
    </row>
    <row r="462" spans="1:8" s="7" customFormat="1" ht="61.5" hidden="1" customHeight="1" x14ac:dyDescent="0.25">
      <c r="A462" s="131" t="str">
        <f>'3'!A511</f>
        <v>Основное мероприятие: «Расходы на поддержание семей на территории муниципального образования Билибинский муниципальный район, оказавшихся в сложной жизненной ситуации в связи со сложившейся геополитической обстановкой»</v>
      </c>
      <c r="B462" s="14" t="str">
        <f>'3'!C511</f>
        <v>10</v>
      </c>
      <c r="C462" s="14" t="str">
        <f>'3'!D511</f>
        <v>06</v>
      </c>
      <c r="D462" s="16" t="str">
        <f>'3'!E511</f>
        <v>08 5 01</v>
      </c>
      <c r="E462" s="28"/>
      <c r="F462" s="15">
        <f>F463</f>
        <v>0</v>
      </c>
      <c r="G462" s="56"/>
    </row>
    <row r="463" spans="1:8" s="7" customFormat="1" ht="32.25" hidden="1" customHeight="1" x14ac:dyDescent="0.25">
      <c r="A463" s="131" t="str">
        <f>'3'!A512</f>
        <v>Прочие мероприятия (Социальное обеспечение и иные выплаты населению)</v>
      </c>
      <c r="B463" s="14" t="str">
        <f>'3'!C512</f>
        <v>10</v>
      </c>
      <c r="C463" s="14" t="str">
        <f>'3'!D512</f>
        <v>06</v>
      </c>
      <c r="D463" s="16" t="str">
        <f>'3'!E512</f>
        <v>08 5 01 99999</v>
      </c>
      <c r="E463" s="16" t="str">
        <f>'3'!F512</f>
        <v>300</v>
      </c>
      <c r="F463" s="15">
        <f>'3'!G512</f>
        <v>0</v>
      </c>
      <c r="G463" s="56"/>
    </row>
    <row r="464" spans="1:8" s="7" customFormat="1" ht="15" x14ac:dyDescent="0.2">
      <c r="A464" s="130" t="str">
        <f>'3'!A179</f>
        <v>Физическая культура и спорт</v>
      </c>
      <c r="B464" s="112" t="s">
        <v>11</v>
      </c>
      <c r="C464" s="112"/>
      <c r="D464" s="111"/>
      <c r="E464" s="111"/>
      <c r="F464" s="11">
        <f>F465+F486</f>
        <v>158914.79999999999</v>
      </c>
      <c r="G464" s="160"/>
      <c r="H464" s="158"/>
    </row>
    <row r="465" spans="1:7" s="7" customFormat="1" ht="15" x14ac:dyDescent="0.2">
      <c r="A465" s="130" t="str">
        <f>'3'!A180</f>
        <v>Физическая культура</v>
      </c>
      <c r="B465" s="112" t="s">
        <v>11</v>
      </c>
      <c r="C465" s="112" t="s">
        <v>15</v>
      </c>
      <c r="D465" s="111"/>
      <c r="E465" s="111"/>
      <c r="F465" s="11">
        <f>F466</f>
        <v>61177.3</v>
      </c>
      <c r="G465" s="56"/>
    </row>
    <row r="466" spans="1:7" s="7" customFormat="1" ht="57" x14ac:dyDescent="0.2">
      <c r="A466" s="130" t="str">
        <f>'3'!A181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466" s="112" t="s">
        <v>11</v>
      </c>
      <c r="C466" s="112" t="s">
        <v>15</v>
      </c>
      <c r="D466" s="111" t="s">
        <v>16</v>
      </c>
      <c r="E466" s="111"/>
      <c r="F466" s="11">
        <f>F467+F475+F471</f>
        <v>61177.3</v>
      </c>
      <c r="G466" s="56"/>
    </row>
    <row r="467" spans="1:7" s="7" customFormat="1" ht="30" x14ac:dyDescent="0.25">
      <c r="A467" s="131" t="str">
        <f>'3'!A182</f>
        <v>Подпрограмма: «Обеспечение деятельности муниципальных органов и подведомственных учреждений»</v>
      </c>
      <c r="B467" s="43" t="s">
        <v>11</v>
      </c>
      <c r="C467" s="43" t="s">
        <v>15</v>
      </c>
      <c r="D467" s="28" t="s">
        <v>163</v>
      </c>
      <c r="E467" s="28"/>
      <c r="F467" s="15">
        <f>F468</f>
        <v>39131.800000000003</v>
      </c>
      <c r="G467" s="56"/>
    </row>
    <row r="468" spans="1:7" s="7" customFormat="1" ht="45" x14ac:dyDescent="0.25">
      <c r="A468" s="131" t="str">
        <f>'3'!A183</f>
        <v>Основное мероприятие: «Финансовое обеспечение выполнения муниципального задания на оказание муниципальных  услуг (выполнение работ)»</v>
      </c>
      <c r="B468" s="43" t="s">
        <v>11</v>
      </c>
      <c r="C468" s="43" t="s">
        <v>15</v>
      </c>
      <c r="D468" s="28" t="s">
        <v>162</v>
      </c>
      <c r="E468" s="28"/>
      <c r="F468" s="15">
        <f>F469+F470</f>
        <v>39131.800000000003</v>
      </c>
      <c r="G468" s="56"/>
    </row>
    <row r="469" spans="1:7" s="7" customFormat="1" ht="71.25" customHeight="1" x14ac:dyDescent="0.25">
      <c r="A469" s="131" t="str">
        <f>'3'!A184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469" s="43" t="s">
        <v>11</v>
      </c>
      <c r="C469" s="43" t="s">
        <v>15</v>
      </c>
      <c r="D469" s="28" t="s">
        <v>170</v>
      </c>
      <c r="E469" s="28" t="s">
        <v>0</v>
      </c>
      <c r="F469" s="15">
        <f>'3'!G184</f>
        <v>898</v>
      </c>
      <c r="G469" s="56"/>
    </row>
    <row r="470" spans="1:7" s="7" customFormat="1" ht="60" x14ac:dyDescent="0.25">
      <c r="A470" s="131" t="str">
        <f>'3'!A185</f>
        <v>Финансовое обеспечение выполнения муниципального задания спортивно-плавательными учреждениями (Предоставление субсидий бюджетным, автономным учреждениям и иным некоммерческим организациям)</v>
      </c>
      <c r="B470" s="43" t="s">
        <v>11</v>
      </c>
      <c r="C470" s="43" t="s">
        <v>15</v>
      </c>
      <c r="D470" s="28" t="s">
        <v>233</v>
      </c>
      <c r="E470" s="28" t="s">
        <v>0</v>
      </c>
      <c r="F470" s="15">
        <f>'3'!G185</f>
        <v>38233.800000000003</v>
      </c>
      <c r="G470" s="56"/>
    </row>
    <row r="471" spans="1:7" s="7" customFormat="1" ht="45" customHeight="1" x14ac:dyDescent="0.25">
      <c r="A471" s="131" t="str">
        <f>'3'!A186</f>
        <v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v>
      </c>
      <c r="B471" s="13" t="str">
        <f>'3'!C186</f>
        <v>11</v>
      </c>
      <c r="C471" s="13" t="str">
        <f>'3'!D186</f>
        <v>01</v>
      </c>
      <c r="D471" s="281" t="str">
        <f>'3'!E186</f>
        <v>02 1</v>
      </c>
      <c r="E471" s="131"/>
      <c r="F471" s="15">
        <f>F472</f>
        <v>9547.7999999999993</v>
      </c>
      <c r="G471" s="56"/>
    </row>
    <row r="472" spans="1:7" s="7" customFormat="1" ht="44.25" customHeight="1" x14ac:dyDescent="0.25">
      <c r="A472" s="131" t="str">
        <f>'3'!A187</f>
        <v>Основное мероприятие: «Проектно-изыскательские, ремонтные работы, строительство и реконструкция объектов образования, культуры, средств массовой информации»</v>
      </c>
      <c r="B472" s="13" t="str">
        <f>'3'!C187</f>
        <v>11</v>
      </c>
      <c r="C472" s="13" t="str">
        <f>'3'!D187</f>
        <v>01</v>
      </c>
      <c r="D472" s="281" t="str">
        <f>'3'!E187</f>
        <v>02 1 05</v>
      </c>
      <c r="E472" s="131"/>
      <c r="F472" s="15">
        <f>F473+F474</f>
        <v>9547.7999999999993</v>
      </c>
      <c r="G472" s="56"/>
    </row>
    <row r="473" spans="1:7" s="7" customFormat="1" ht="62.25" customHeight="1" x14ac:dyDescent="0.25">
      <c r="A473" s="131" t="str">
        <f>'3'!A188</f>
        <v>Расходы на проведение ремонтных работ в муниципальных учреждениях физической культуры и спорта (Предоставление субсидий бюджетным, автономным учреждениям и иным некоммерческим организациям)</v>
      </c>
      <c r="B473" s="13" t="str">
        <f>'3'!C188</f>
        <v>11</v>
      </c>
      <c r="C473" s="13" t="str">
        <f>'3'!D188</f>
        <v>01</v>
      </c>
      <c r="D473" s="281" t="str">
        <f>'3'!E188</f>
        <v>02 1 05 S2251</v>
      </c>
      <c r="E473" s="281" t="str">
        <f>'3'!F188</f>
        <v>600</v>
      </c>
      <c r="F473" s="15">
        <f>'3'!G188</f>
        <v>9500</v>
      </c>
      <c r="G473" s="56"/>
    </row>
    <row r="474" spans="1:7" s="7" customFormat="1" ht="75.75" customHeight="1" x14ac:dyDescent="0.25">
      <c r="A474" s="131" t="str">
        <f>'3'!A189</f>
        <v>Расходы на проведение ремонтных работ в муниципальных учреждениях физической культуры и спорта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474" s="13" t="str">
        <f>'3'!C189</f>
        <v>11</v>
      </c>
      <c r="C474" s="13" t="str">
        <f>'3'!D189</f>
        <v>01</v>
      </c>
      <c r="D474" s="281" t="str">
        <f>'3'!E189</f>
        <v>02 1 05 S225М</v>
      </c>
      <c r="E474" s="281" t="str">
        <f>'3'!F189</f>
        <v>600</v>
      </c>
      <c r="F474" s="15">
        <f>'3'!G189</f>
        <v>47.8</v>
      </c>
      <c r="G474" s="56"/>
    </row>
    <row r="475" spans="1:7" s="7" customFormat="1" ht="15.75" x14ac:dyDescent="0.25">
      <c r="A475" s="131" t="str">
        <f>'3'!A190</f>
        <v>Подпрограмма: «Поддержка физической культуры и спорта»</v>
      </c>
      <c r="B475" s="43" t="s">
        <v>11</v>
      </c>
      <c r="C475" s="43" t="s">
        <v>15</v>
      </c>
      <c r="D475" s="16" t="str">
        <f>'3'!E190</f>
        <v>02 3</v>
      </c>
      <c r="E475" s="28"/>
      <c r="F475" s="15">
        <f>F476+F481+F484</f>
        <v>12497.7</v>
      </c>
      <c r="G475" s="56"/>
    </row>
    <row r="476" spans="1:7" s="7" customFormat="1" ht="36.75" customHeight="1" x14ac:dyDescent="0.25">
      <c r="A476" s="131" t="str">
        <f>'3'!A191</f>
        <v>Основное мероприятие: «Физкультурно-оздоровительная и спортивно-массовая работа»</v>
      </c>
      <c r="B476" s="14" t="str">
        <f>'3'!C191</f>
        <v>11</v>
      </c>
      <c r="C476" s="14" t="str">
        <f>'3'!D191</f>
        <v>01</v>
      </c>
      <c r="D476" s="16" t="str">
        <f>'3'!E191</f>
        <v>02 3 01</v>
      </c>
      <c r="E476" s="28"/>
      <c r="F476" s="15">
        <f>F477+F479+F480+F478</f>
        <v>2447.4</v>
      </c>
      <c r="G476" s="56"/>
    </row>
    <row r="477" spans="1:7" s="7" customFormat="1" ht="50.25" customHeight="1" x14ac:dyDescent="0.25">
      <c r="A477" s="131" t="str">
        <f>'3'!A192</f>
        <v>Расходы на проведение массовых физкультурных мероприятий среди различных категорий населения (Закупка товаров, работ и услуг для обеспечения государственных (муниципальных) нужд)</v>
      </c>
      <c r="B477" s="14" t="str">
        <f>'3'!C192</f>
        <v>11</v>
      </c>
      <c r="C477" s="14" t="str">
        <f>'3'!D192</f>
        <v>01</v>
      </c>
      <c r="D477" s="16" t="str">
        <f>'3'!E192</f>
        <v>02 3 01 42390</v>
      </c>
      <c r="E477" s="16" t="str">
        <f>'3'!F192</f>
        <v>200</v>
      </c>
      <c r="F477" s="15">
        <f>'3'!G192</f>
        <v>1000</v>
      </c>
      <c r="G477" s="56"/>
    </row>
    <row r="478" spans="1:7" s="7" customFormat="1" ht="64.5" customHeight="1" x14ac:dyDescent="0.25">
      <c r="A478" s="131" t="str">
        <f>'3'!A193</f>
        <v>Расходы на проведение массовых мероприятий среди различных категорий населения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478" s="14" t="str">
        <f>'3'!C193</f>
        <v>11</v>
      </c>
      <c r="C478" s="14" t="str">
        <f>'3'!D193</f>
        <v>01</v>
      </c>
      <c r="D478" s="16" t="str">
        <f>'3'!E193</f>
        <v>02 3 01 4239М</v>
      </c>
      <c r="E478" s="16" t="str">
        <f>'3'!F193</f>
        <v>200</v>
      </c>
      <c r="F478" s="15">
        <f>'3'!G193</f>
        <v>5.0999999999999996</v>
      </c>
      <c r="G478" s="56"/>
    </row>
    <row r="479" spans="1:7" s="7" customFormat="1" ht="30" x14ac:dyDescent="0.25">
      <c r="A479" s="131" t="str">
        <f>'3'!A194</f>
        <v>Расходы на развитие и поддержку национальных видов спорта (Социальное обеспечение и иные выплаты населению)</v>
      </c>
      <c r="B479" s="14" t="str">
        <f>'3'!C194</f>
        <v>11</v>
      </c>
      <c r="C479" s="14" t="str">
        <f>'3'!D194</f>
        <v>01</v>
      </c>
      <c r="D479" s="16" t="str">
        <f>'3'!E194</f>
        <v>02 3 01 63450</v>
      </c>
      <c r="E479" s="16" t="str">
        <f>'3'!F194</f>
        <v>300</v>
      </c>
      <c r="F479" s="15">
        <f>'3'!G194</f>
        <v>1435</v>
      </c>
      <c r="G479" s="56"/>
    </row>
    <row r="480" spans="1:7" s="7" customFormat="1" ht="47.25" customHeight="1" x14ac:dyDescent="0.25">
      <c r="A480" s="131" t="str">
        <f>'3'!A195</f>
        <v>Расходы на развитие и поддержку национальных видов спорта (софинансирование обязательств за счет средств местного бюджета) (Социальное обеспечение и иные выплаты населению)</v>
      </c>
      <c r="B480" s="14" t="str">
        <f>'3'!C195</f>
        <v>11</v>
      </c>
      <c r="C480" s="14" t="str">
        <f>'3'!D195</f>
        <v>01</v>
      </c>
      <c r="D480" s="28" t="str">
        <f>'3'!E195</f>
        <v>02 3 01 6345М</v>
      </c>
      <c r="E480" s="16" t="str">
        <f>'3'!F195</f>
        <v>300</v>
      </c>
      <c r="F480" s="15">
        <f>'3'!G195</f>
        <v>7.3</v>
      </c>
      <c r="G480" s="56"/>
    </row>
    <row r="481" spans="1:7" s="7" customFormat="1" ht="34.5" customHeight="1" x14ac:dyDescent="0.25">
      <c r="A481" s="131" t="str">
        <f>'3'!A196</f>
        <v>Основное мероприятие: «Региональный проект "Развитие социальной инфраструктуры"»</v>
      </c>
      <c r="B481" s="14" t="str">
        <f>'3'!C196</f>
        <v>11</v>
      </c>
      <c r="C481" s="14" t="str">
        <f>'3'!D196</f>
        <v>01</v>
      </c>
      <c r="D481" s="16" t="str">
        <f>'3'!E196</f>
        <v>02 3 02</v>
      </c>
      <c r="E481" s="28"/>
      <c r="F481" s="15">
        <f>F482+F483</f>
        <v>10050.299999999999</v>
      </c>
      <c r="G481" s="56"/>
    </row>
    <row r="482" spans="1:7" s="7" customFormat="1" ht="60" x14ac:dyDescent="0.25">
      <c r="A482" s="131" t="str">
        <f>'3'!A197</f>
        <v>Расходы на оснащение объектов спортивной инфраструктуры спортивно-технологическим оборудованием (Предоставление субсидий бюджетным, автономным учреждениям и иным некоммерческим организациям)</v>
      </c>
      <c r="B482" s="14" t="str">
        <f>'3'!C197</f>
        <v>11</v>
      </c>
      <c r="C482" s="14" t="str">
        <f>'3'!D197</f>
        <v>01</v>
      </c>
      <c r="D482" s="16" t="str">
        <f>'3'!E197</f>
        <v>02 3 02 А2280</v>
      </c>
      <c r="E482" s="16" t="str">
        <f>'3'!F197</f>
        <v>600</v>
      </c>
      <c r="F482" s="15">
        <f>'3'!G197</f>
        <v>10000</v>
      </c>
      <c r="G482" s="56"/>
    </row>
    <row r="483" spans="1:7" s="7" customFormat="1" ht="75" x14ac:dyDescent="0.25">
      <c r="A483" s="131" t="str">
        <f>'3'!A198</f>
        <v>Расходы на оснащение объектов спортивной инфраструктуры спортивно-технологическим оборудованием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483" s="14" t="str">
        <f>'3'!C198</f>
        <v>11</v>
      </c>
      <c r="C483" s="14" t="str">
        <f>'3'!D198</f>
        <v>01</v>
      </c>
      <c r="D483" s="16" t="str">
        <f>'3'!E198</f>
        <v>02 3 02 А228М</v>
      </c>
      <c r="E483" s="16" t="str">
        <f>'3'!F198</f>
        <v>600</v>
      </c>
      <c r="F483" s="15">
        <f>'3'!G198</f>
        <v>50.3</v>
      </c>
      <c r="G483" s="56"/>
    </row>
    <row r="484" spans="1:7" s="7" customFormat="1" ht="15.75" hidden="1" x14ac:dyDescent="0.25">
      <c r="A484" s="131" t="str">
        <f>'3'!A199</f>
        <v>Основное мероприятие: Федеральный проект "Спорт - норма жизни"</v>
      </c>
      <c r="B484" s="14" t="str">
        <f>'3'!C199</f>
        <v>11</v>
      </c>
      <c r="C484" s="14" t="str">
        <f>'3'!D199</f>
        <v>01</v>
      </c>
      <c r="D484" s="16" t="str">
        <f>'3'!E199</f>
        <v>02 3 P5</v>
      </c>
      <c r="E484" s="28"/>
      <c r="F484" s="15">
        <f>F485</f>
        <v>0</v>
      </c>
      <c r="G484" s="56"/>
    </row>
    <row r="485" spans="1:7" s="7" customFormat="1" ht="45" hidden="1" x14ac:dyDescent="0.25">
      <c r="A485" s="131" t="str">
        <f>'3'!A200</f>
        <v>Расходы на проведение массовых физкультурных мероприятий среди различных категорий населения (Закупка товаров, работ и услуг для обеспечения государственных (муниципальных) нужд)</v>
      </c>
      <c r="B485" s="43" t="s">
        <v>11</v>
      </c>
      <c r="C485" s="43" t="s">
        <v>15</v>
      </c>
      <c r="D485" s="16" t="str">
        <f>'3'!E200</f>
        <v>02 3 P5 42390</v>
      </c>
      <c r="E485" s="28">
        <v>200</v>
      </c>
      <c r="F485" s="15">
        <f>'3'!G200</f>
        <v>0</v>
      </c>
      <c r="G485" s="56"/>
    </row>
    <row r="486" spans="1:7" s="7" customFormat="1" ht="15" x14ac:dyDescent="0.2">
      <c r="A486" s="130" t="str">
        <f>'3'!A201</f>
        <v>Массовый спорт</v>
      </c>
      <c r="B486" s="112" t="s">
        <v>11</v>
      </c>
      <c r="C486" s="112" t="s">
        <v>16</v>
      </c>
      <c r="D486" s="111"/>
      <c r="E486" s="111"/>
      <c r="F486" s="11">
        <f>F487+F495</f>
        <v>97737.5</v>
      </c>
      <c r="G486" s="56"/>
    </row>
    <row r="487" spans="1:7" s="7" customFormat="1" ht="57" x14ac:dyDescent="0.2">
      <c r="A487" s="130" t="str">
        <f>'3'!A202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487" s="112" t="s">
        <v>11</v>
      </c>
      <c r="C487" s="112" t="s">
        <v>16</v>
      </c>
      <c r="D487" s="111" t="s">
        <v>16</v>
      </c>
      <c r="E487" s="111"/>
      <c r="F487" s="11">
        <f>F488</f>
        <v>97737.5</v>
      </c>
      <c r="G487" s="56"/>
    </row>
    <row r="488" spans="1:7" s="7" customFormat="1" ht="15.75" x14ac:dyDescent="0.25">
      <c r="A488" s="131" t="str">
        <f>'3'!A203</f>
        <v>Подпрограмма: «Поддержка физической культуры и спорта»</v>
      </c>
      <c r="B488" s="43" t="s">
        <v>11</v>
      </c>
      <c r="C488" s="43" t="s">
        <v>16</v>
      </c>
      <c r="D488" s="28" t="s">
        <v>235</v>
      </c>
      <c r="E488" s="28"/>
      <c r="F488" s="15">
        <f>F489</f>
        <v>97737.5</v>
      </c>
      <c r="G488" s="56"/>
    </row>
    <row r="489" spans="1:7" s="7" customFormat="1" ht="30" x14ac:dyDescent="0.25">
      <c r="A489" s="131" t="str">
        <f>'3'!A204</f>
        <v>Основное мероприятие: «Физкультурно-оздоровительная и спортивно-массовая работа»</v>
      </c>
      <c r="B489" s="43" t="s">
        <v>11</v>
      </c>
      <c r="C489" s="43" t="s">
        <v>16</v>
      </c>
      <c r="D489" s="28" t="s">
        <v>236</v>
      </c>
      <c r="E489" s="28"/>
      <c r="F489" s="15">
        <f>F492+F494+F493+F490+F491</f>
        <v>97737.5</v>
      </c>
      <c r="G489" s="56"/>
    </row>
    <row r="490" spans="1:7" s="7" customFormat="1" ht="45" x14ac:dyDescent="0.25">
      <c r="A490" s="131" t="str">
        <f>'3'!A205</f>
        <v>Расходы на закупку и монтаж оборудования для создания "умных" спортивных площадок (Закупка товаров, работ и услуг для обеспечения государственных (муниципальных) нужд)</v>
      </c>
      <c r="B490" s="14" t="str">
        <f>'3'!C205</f>
        <v>11</v>
      </c>
      <c r="C490" s="14" t="str">
        <f>'3'!D205</f>
        <v>02</v>
      </c>
      <c r="D490" s="16" t="str">
        <f>'3'!E205</f>
        <v>02 3 01 S7530</v>
      </c>
      <c r="E490" s="16" t="str">
        <f>'3'!F205</f>
        <v>200</v>
      </c>
      <c r="F490" s="15">
        <f>'3'!G205</f>
        <v>97000</v>
      </c>
      <c r="G490" s="56"/>
    </row>
    <row r="491" spans="1:7" s="7" customFormat="1" ht="69" customHeight="1" x14ac:dyDescent="0.25">
      <c r="A491" s="131" t="str">
        <f>'3'!A206</f>
        <v>Расходы на закупку и монтаж оборудования для создания "умных" спортивных площадок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491" s="14" t="str">
        <f>'3'!C206</f>
        <v>11</v>
      </c>
      <c r="C491" s="14" t="str">
        <f>'3'!D206</f>
        <v>02</v>
      </c>
      <c r="D491" s="16" t="str">
        <f>'3'!E206</f>
        <v>02 3 01 S753М</v>
      </c>
      <c r="E491" s="16" t="str">
        <f>'3'!F206</f>
        <v>200</v>
      </c>
      <c r="F491" s="15">
        <f>'3'!G206</f>
        <v>487.5</v>
      </c>
      <c r="G491" s="56"/>
    </row>
    <row r="492" spans="1:7" s="7" customFormat="1" ht="45" x14ac:dyDescent="0.25">
      <c r="A492" s="131" t="str">
        <f>'3'!A207</f>
        <v>Расходы на проведение спортивных мероприятий  (Закупка товаров, работ и услуг для обеспечения государственных (муниципальных) нужд)</v>
      </c>
      <c r="B492" s="43" t="s">
        <v>11</v>
      </c>
      <c r="C492" s="43" t="s">
        <v>16</v>
      </c>
      <c r="D492" s="28" t="s">
        <v>237</v>
      </c>
      <c r="E492" s="28" t="s">
        <v>53</v>
      </c>
      <c r="F492" s="15">
        <f>'3'!G207</f>
        <v>100</v>
      </c>
      <c r="G492" s="56"/>
    </row>
    <row r="493" spans="1:7" s="7" customFormat="1" ht="30" hidden="1" x14ac:dyDescent="0.25">
      <c r="A493" s="131" t="str">
        <f>'3'!A208</f>
        <v>Расходы на проведение спортивных мероприятий  (Социальное обеспечение и иные выплаты населению)</v>
      </c>
      <c r="B493" s="43" t="s">
        <v>11</v>
      </c>
      <c r="C493" s="43" t="s">
        <v>16</v>
      </c>
      <c r="D493" s="28" t="s">
        <v>237</v>
      </c>
      <c r="E493" s="28">
        <v>300</v>
      </c>
      <c r="F493" s="15">
        <f>'3'!G208</f>
        <v>0</v>
      </c>
      <c r="G493" s="56"/>
    </row>
    <row r="494" spans="1:7" s="7" customFormat="1" ht="45" x14ac:dyDescent="0.25">
      <c r="A494" s="131" t="str">
        <f>'3'!A209</f>
        <v>Расходы на проведение спортивных мероприятий (Предоставление субсидий бюджетным, автономным учреждениям и иным некоммерческим организациям)</v>
      </c>
      <c r="B494" s="43" t="s">
        <v>11</v>
      </c>
      <c r="C494" s="43" t="s">
        <v>16</v>
      </c>
      <c r="D494" s="28" t="s">
        <v>237</v>
      </c>
      <c r="E494" s="28" t="s">
        <v>0</v>
      </c>
      <c r="F494" s="15">
        <f>'3'!G209</f>
        <v>150</v>
      </c>
      <c r="G494" s="56"/>
    </row>
    <row r="495" spans="1:7" s="7" customFormat="1" ht="28.5" hidden="1" x14ac:dyDescent="0.2">
      <c r="A495" s="130" t="str">
        <f>'3'!A347</f>
        <v>Муниципальная программа «Развитие агропромышленного комплекса Билибинского муниципального района»</v>
      </c>
      <c r="B495" s="112" t="s">
        <v>11</v>
      </c>
      <c r="C495" s="112" t="s">
        <v>16</v>
      </c>
      <c r="D495" s="111" t="s">
        <v>20</v>
      </c>
      <c r="E495" s="111"/>
      <c r="F495" s="11">
        <f t="shared" ref="F495:F497" si="5">F496</f>
        <v>0</v>
      </c>
      <c r="G495" s="56"/>
    </row>
    <row r="496" spans="1:7" s="7" customFormat="1" ht="15.75" hidden="1" x14ac:dyDescent="0.25">
      <c r="A496" s="131">
        <f>'3'!A516</f>
        <v>0</v>
      </c>
      <c r="B496" s="43" t="s">
        <v>11</v>
      </c>
      <c r="C496" s="43" t="s">
        <v>16</v>
      </c>
      <c r="D496" s="28" t="s">
        <v>508</v>
      </c>
      <c r="E496" s="28"/>
      <c r="F496" s="15">
        <f t="shared" si="5"/>
        <v>0</v>
      </c>
      <c r="G496" s="56"/>
    </row>
    <row r="497" spans="1:8" s="7" customFormat="1" ht="15.75" hidden="1" x14ac:dyDescent="0.25">
      <c r="A497" s="131">
        <f>'3'!A517</f>
        <v>0</v>
      </c>
      <c r="B497" s="43" t="s">
        <v>11</v>
      </c>
      <c r="C497" s="43" t="s">
        <v>16</v>
      </c>
      <c r="D497" s="28" t="s">
        <v>514</v>
      </c>
      <c r="E497" s="28"/>
      <c r="F497" s="15">
        <f t="shared" si="5"/>
        <v>0</v>
      </c>
      <c r="G497" s="56"/>
    </row>
    <row r="498" spans="1:8" s="7" customFormat="1" ht="15.75" hidden="1" x14ac:dyDescent="0.25">
      <c r="A498" s="131">
        <f>'3'!A518</f>
        <v>0</v>
      </c>
      <c r="B498" s="43" t="s">
        <v>11</v>
      </c>
      <c r="C498" s="43" t="s">
        <v>16</v>
      </c>
      <c r="D498" s="28" t="s">
        <v>515</v>
      </c>
      <c r="E498" s="28" t="s">
        <v>55</v>
      </c>
      <c r="F498" s="15">
        <f>'3'!G518</f>
        <v>0</v>
      </c>
      <c r="G498" s="56"/>
    </row>
    <row r="499" spans="1:8" s="7" customFormat="1" ht="15.75" x14ac:dyDescent="0.25">
      <c r="A499" s="130" t="str">
        <f>'3'!A210</f>
        <v>Средства массовой информации</v>
      </c>
      <c r="B499" s="112" t="s">
        <v>44</v>
      </c>
      <c r="C499" s="112"/>
      <c r="D499" s="28"/>
      <c r="E499" s="28"/>
      <c r="F499" s="11">
        <f>F500</f>
        <v>6785.2</v>
      </c>
      <c r="G499" s="160"/>
      <c r="H499" s="158"/>
    </row>
    <row r="500" spans="1:8" s="7" customFormat="1" ht="15" x14ac:dyDescent="0.2">
      <c r="A500" s="130" t="str">
        <f>'3'!A211</f>
        <v>Телевидение и радиовещание</v>
      </c>
      <c r="B500" s="112" t="s">
        <v>44</v>
      </c>
      <c r="C500" s="112" t="s">
        <v>15</v>
      </c>
      <c r="D500" s="111"/>
      <c r="E500" s="111"/>
      <c r="F500" s="11">
        <f t="shared" ref="F500" si="6">F501</f>
        <v>6785.2</v>
      </c>
      <c r="G500" s="56"/>
    </row>
    <row r="501" spans="1:8" s="7" customFormat="1" ht="57" x14ac:dyDescent="0.2">
      <c r="A501" s="130" t="str">
        <f>'3'!A212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501" s="112" t="s">
        <v>44</v>
      </c>
      <c r="C501" s="112" t="s">
        <v>15</v>
      </c>
      <c r="D501" s="111" t="s">
        <v>16</v>
      </c>
      <c r="E501" s="111"/>
      <c r="F501" s="11">
        <f>F502</f>
        <v>6785.2</v>
      </c>
      <c r="G501" s="56"/>
    </row>
    <row r="502" spans="1:8" s="7" customFormat="1" ht="30" x14ac:dyDescent="0.25">
      <c r="A502" s="131" t="str">
        <f>'3'!A213</f>
        <v>Подпрограмма: «Обеспечение деятельности муниципальных органов и подведомственных учреждений»</v>
      </c>
      <c r="B502" s="43" t="s">
        <v>44</v>
      </c>
      <c r="C502" s="43" t="s">
        <v>15</v>
      </c>
      <c r="D502" s="28" t="s">
        <v>163</v>
      </c>
      <c r="E502" s="28"/>
      <c r="F502" s="15">
        <f>F503</f>
        <v>6785.2</v>
      </c>
      <c r="G502" s="56"/>
    </row>
    <row r="503" spans="1:8" s="7" customFormat="1" ht="45" x14ac:dyDescent="0.25">
      <c r="A503" s="131" t="str">
        <f>'3'!A214</f>
        <v>Основное мероприятие: «Финансовое обеспечение выполнения муниципального задания на оказание муниципальных  услуг (выполнение работ)»</v>
      </c>
      <c r="B503" s="43" t="s">
        <v>44</v>
      </c>
      <c r="C503" s="43" t="s">
        <v>15</v>
      </c>
      <c r="D503" s="28" t="s">
        <v>162</v>
      </c>
      <c r="E503" s="28"/>
      <c r="F503" s="15">
        <f>F504+F505</f>
        <v>6785.2</v>
      </c>
      <c r="G503" s="56"/>
    </row>
    <row r="504" spans="1:8" s="7" customFormat="1" ht="75" x14ac:dyDescent="0.25">
      <c r="A504" s="131" t="str">
        <f>'3'!A215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504" s="43" t="s">
        <v>44</v>
      </c>
      <c r="C504" s="43" t="s">
        <v>15</v>
      </c>
      <c r="D504" s="28" t="s">
        <v>170</v>
      </c>
      <c r="E504" s="28" t="s">
        <v>0</v>
      </c>
      <c r="F504" s="15">
        <f>'3'!G215</f>
        <v>114</v>
      </c>
      <c r="G504" s="56"/>
    </row>
    <row r="505" spans="1:8" s="7" customFormat="1" ht="60" x14ac:dyDescent="0.25">
      <c r="A505" s="131" t="str">
        <f>'3'!A216</f>
        <v>Финансовое обеспечение выполнения муниципального задания учреждениями телерадиовещания (Предоставление субсидий бюджетным, автономным учреждениям и иным некоммерческим организациям)</v>
      </c>
      <c r="B505" s="43" t="s">
        <v>44</v>
      </c>
      <c r="C505" s="43" t="s">
        <v>15</v>
      </c>
      <c r="D505" s="28" t="s">
        <v>234</v>
      </c>
      <c r="E505" s="28" t="s">
        <v>0</v>
      </c>
      <c r="F505" s="15">
        <f>'3'!G216</f>
        <v>6671.2</v>
      </c>
      <c r="G505" s="56"/>
    </row>
    <row r="506" spans="1:8" s="7" customFormat="1" ht="15" hidden="1" x14ac:dyDescent="0.2">
      <c r="A506" s="130" t="str">
        <f>'3'!A265</f>
        <v xml:space="preserve"> Обслуживание государственного (муниципального) долга</v>
      </c>
      <c r="B506" s="9" t="str">
        <f>'3'!C265</f>
        <v>13</v>
      </c>
      <c r="C506" s="112"/>
      <c r="D506" s="111"/>
      <c r="E506" s="111"/>
      <c r="F506" s="11">
        <f>F507</f>
        <v>0</v>
      </c>
      <c r="G506" s="56"/>
    </row>
    <row r="507" spans="1:8" s="7" customFormat="1" ht="34.5" hidden="1" customHeight="1" x14ac:dyDescent="0.2">
      <c r="A507" s="130" t="str">
        <f>'3'!A266</f>
        <v>Обслуживание государственного (муниципального) внутреннего долга</v>
      </c>
      <c r="B507" s="9" t="str">
        <f>'3'!C266</f>
        <v>13</v>
      </c>
      <c r="C507" s="9" t="str">
        <f>'3'!D266</f>
        <v>01</v>
      </c>
      <c r="D507" s="111"/>
      <c r="E507" s="111"/>
      <c r="F507" s="11">
        <f>F508</f>
        <v>0</v>
      </c>
      <c r="G507" s="56"/>
    </row>
    <row r="508" spans="1:8" s="7" customFormat="1" ht="49.5" hidden="1" customHeight="1" x14ac:dyDescent="0.2">
      <c r="A508" s="130" t="str">
        <f>'3'!A267</f>
        <v>Муниципальная программа «Управление муниципальными финансами и имуществом муниципального образования Билибинский муниципальный район»</v>
      </c>
      <c r="B508" s="9" t="str">
        <f>'3'!C267</f>
        <v>13</v>
      </c>
      <c r="C508" s="9" t="str">
        <f>'3'!D267</f>
        <v>01</v>
      </c>
      <c r="D508" s="46" t="str">
        <f>'3'!E267</f>
        <v>06</v>
      </c>
      <c r="E508" s="111"/>
      <c r="F508" s="11">
        <f>F509</f>
        <v>0</v>
      </c>
      <c r="G508" s="56"/>
    </row>
    <row r="509" spans="1:8" s="7" customFormat="1" ht="43.5" hidden="1" customHeight="1" x14ac:dyDescent="0.25">
      <c r="A509" s="131" t="str">
        <f>'3'!A268</f>
        <v>Подпрограмма: «Управление муниципальным долгом муниципального образования Билибинский муниципальный район»</v>
      </c>
      <c r="B509" s="14" t="str">
        <f>'3'!C268</f>
        <v>13</v>
      </c>
      <c r="C509" s="14" t="str">
        <f>'3'!D268</f>
        <v>01</v>
      </c>
      <c r="D509" s="16" t="str">
        <f>'3'!E268</f>
        <v>06 2</v>
      </c>
      <c r="E509" s="28"/>
      <c r="F509" s="15">
        <f>F510</f>
        <v>0</v>
      </c>
      <c r="G509" s="56"/>
    </row>
    <row r="510" spans="1:8" s="7" customFormat="1" ht="15.75" hidden="1" x14ac:dyDescent="0.25">
      <c r="A510" s="131" t="str">
        <f>'3'!A269</f>
        <v>Основное мероприятие: «Обслуживание муниципального долга»</v>
      </c>
      <c r="B510" s="14" t="str">
        <f>'3'!C269</f>
        <v>13</v>
      </c>
      <c r="C510" s="14" t="str">
        <f>'3'!D269</f>
        <v>01</v>
      </c>
      <c r="D510" s="16" t="str">
        <f>'3'!E269</f>
        <v>06 2 01</v>
      </c>
      <c r="E510" s="28"/>
      <c r="F510" s="15">
        <f>F511</f>
        <v>0</v>
      </c>
      <c r="G510" s="56"/>
    </row>
    <row r="511" spans="1:8" s="7" customFormat="1" ht="31.5" hidden="1" customHeight="1" x14ac:dyDescent="0.25">
      <c r="A511" s="131" t="str">
        <f>'3'!A270</f>
        <v>Прочие мероприятия (Обслуживание государственного (муниципального) долга)</v>
      </c>
      <c r="B511" s="14" t="str">
        <f>'3'!C270</f>
        <v>13</v>
      </c>
      <c r="C511" s="14" t="str">
        <f>'3'!D270</f>
        <v>01</v>
      </c>
      <c r="D511" s="16" t="str">
        <f>'3'!E270</f>
        <v>06 2 01 99999</v>
      </c>
      <c r="E511" s="16" t="str">
        <f>'3'!F270</f>
        <v>700</v>
      </c>
      <c r="F511" s="15">
        <f>'3'!G270</f>
        <v>0</v>
      </c>
      <c r="G511" s="56"/>
    </row>
    <row r="512" spans="1:8" s="7" customFormat="1" ht="28.5" hidden="1" x14ac:dyDescent="0.2">
      <c r="A512" s="130" t="str">
        <f>'3'!A519</f>
        <v>Межбюджетные трансферты общего характера бюджетам бюджетной системы Российской Федерации</v>
      </c>
      <c r="B512" s="112">
        <v>14</v>
      </c>
      <c r="C512" s="112"/>
      <c r="D512" s="112"/>
      <c r="E512" s="111"/>
      <c r="F512" s="11">
        <f>F513</f>
        <v>0</v>
      </c>
      <c r="G512" s="160"/>
      <c r="H512" s="158"/>
    </row>
    <row r="513" spans="1:7" s="7" customFormat="1" ht="15" hidden="1" x14ac:dyDescent="0.2">
      <c r="A513" s="305" t="s">
        <v>860</v>
      </c>
      <c r="B513" s="9">
        <v>14</v>
      </c>
      <c r="C513" s="9" t="s">
        <v>17</v>
      </c>
      <c r="D513" s="46"/>
      <c r="E513" s="46"/>
      <c r="F513" s="11">
        <f>F514</f>
        <v>0</v>
      </c>
      <c r="G513" s="56"/>
    </row>
    <row r="514" spans="1:7" s="7" customFormat="1" ht="15" hidden="1" x14ac:dyDescent="0.2">
      <c r="A514" s="305" t="s">
        <v>861</v>
      </c>
      <c r="B514" s="9" t="s">
        <v>433</v>
      </c>
      <c r="C514" s="9" t="s">
        <v>17</v>
      </c>
      <c r="D514" s="46" t="s">
        <v>858</v>
      </c>
      <c r="E514" s="46"/>
      <c r="F514" s="11">
        <f>F515</f>
        <v>0</v>
      </c>
      <c r="G514" s="56"/>
    </row>
    <row r="515" spans="1:7" s="7" customFormat="1" ht="75" hidden="1" x14ac:dyDescent="0.25">
      <c r="A515" s="284" t="s">
        <v>862</v>
      </c>
      <c r="B515" s="14" t="s">
        <v>433</v>
      </c>
      <c r="C515" s="14" t="s">
        <v>17</v>
      </c>
      <c r="D515" s="16" t="s">
        <v>859</v>
      </c>
      <c r="E515" s="16"/>
      <c r="F515" s="15">
        <f>F516</f>
        <v>0</v>
      </c>
      <c r="G515" s="56"/>
    </row>
    <row r="516" spans="1:7" s="7" customFormat="1" ht="30" hidden="1" x14ac:dyDescent="0.25">
      <c r="A516" s="284" t="s">
        <v>945</v>
      </c>
      <c r="B516" s="14" t="s">
        <v>433</v>
      </c>
      <c r="C516" s="14" t="s">
        <v>17</v>
      </c>
      <c r="D516" s="16" t="s">
        <v>864</v>
      </c>
      <c r="E516" s="16" t="s">
        <v>434</v>
      </c>
      <c r="F516" s="15">
        <f>'3'!G523</f>
        <v>0</v>
      </c>
      <c r="G516" s="56"/>
    </row>
    <row r="517" spans="1:7" s="7" customFormat="1" ht="15.75" hidden="1" x14ac:dyDescent="0.25">
      <c r="A517" s="253"/>
      <c r="B517" s="254"/>
      <c r="C517" s="254"/>
      <c r="D517" s="255"/>
      <c r="E517" s="255"/>
      <c r="F517" s="256"/>
      <c r="G517" s="56"/>
    </row>
    <row r="518" spans="1:7" s="7" customFormat="1" ht="15.75" x14ac:dyDescent="0.25">
      <c r="A518" s="253"/>
      <c r="B518" s="254"/>
      <c r="C518" s="254"/>
      <c r="D518" s="255"/>
      <c r="E518" s="255"/>
      <c r="F518" s="256"/>
      <c r="G518" s="56"/>
    </row>
    <row r="519" spans="1:7" s="7" customFormat="1" ht="15.75" x14ac:dyDescent="0.25">
      <c r="A519" s="48"/>
      <c r="B519" s="49"/>
      <c r="C519" s="49"/>
      <c r="D519" s="49"/>
      <c r="E519" s="50"/>
      <c r="F519" s="109"/>
      <c r="G519" s="56"/>
    </row>
    <row r="520" spans="1:7" s="7" customFormat="1" ht="15.75" x14ac:dyDescent="0.25">
      <c r="A520" s="474"/>
      <c r="B520" s="51"/>
      <c r="C520" s="51"/>
      <c r="D520" s="51"/>
      <c r="E520" s="52"/>
      <c r="F520" s="53"/>
      <c r="G520" s="56"/>
    </row>
    <row r="521" spans="1:7" s="7" customFormat="1" ht="15.75" x14ac:dyDescent="0.25">
      <c r="A521" s="474"/>
      <c r="B521" s="476"/>
      <c r="C521" s="476"/>
      <c r="D521" s="54"/>
      <c r="E521" s="54"/>
      <c r="F521" s="53"/>
      <c r="G521" s="56"/>
    </row>
    <row r="522" spans="1:7" s="7" customFormat="1" ht="15.75" x14ac:dyDescent="0.25">
      <c r="A522" s="32"/>
      <c r="B522" s="476"/>
      <c r="C522" s="476"/>
      <c r="D522" s="54"/>
      <c r="E522" s="54"/>
      <c r="F522" s="53"/>
      <c r="G522" s="56"/>
    </row>
    <row r="523" spans="1:7" s="7" customFormat="1" ht="15.75" x14ac:dyDescent="0.25">
      <c r="A523" s="32"/>
      <c r="B523" s="476"/>
      <c r="C523" s="476"/>
      <c r="D523" s="54"/>
      <c r="E523" s="54"/>
      <c r="F523" s="53"/>
      <c r="G523" s="56"/>
    </row>
    <row r="524" spans="1:7" s="7" customFormat="1" ht="15.75" x14ac:dyDescent="0.25">
      <c r="A524" s="32"/>
      <c r="B524" s="476"/>
      <c r="C524" s="476"/>
      <c r="D524" s="54"/>
      <c r="E524" s="54"/>
      <c r="F524" s="53"/>
      <c r="G524" s="56"/>
    </row>
    <row r="525" spans="1:7" s="7" customFormat="1" ht="15.75" x14ac:dyDescent="0.25">
      <c r="A525" s="32"/>
      <c r="B525" s="476"/>
      <c r="C525" s="476"/>
      <c r="D525" s="54"/>
      <c r="E525" s="54"/>
      <c r="F525" s="53"/>
      <c r="G525" s="56"/>
    </row>
    <row r="526" spans="1:7" s="7" customFormat="1" ht="15.75" x14ac:dyDescent="0.25">
      <c r="A526" s="32"/>
      <c r="B526" s="476"/>
      <c r="C526" s="476"/>
      <c r="D526" s="54"/>
      <c r="E526" s="54"/>
      <c r="F526" s="53"/>
      <c r="G526" s="56"/>
    </row>
    <row r="527" spans="1:7" s="7" customFormat="1" ht="15.75" x14ac:dyDescent="0.25">
      <c r="A527" s="32"/>
      <c r="B527" s="476"/>
      <c r="C527" s="476"/>
      <c r="D527" s="54"/>
      <c r="E527" s="54"/>
      <c r="F527" s="53"/>
      <c r="G527" s="56"/>
    </row>
    <row r="528" spans="1:7" s="7" customFormat="1" ht="15.75" x14ac:dyDescent="0.25">
      <c r="A528" s="32"/>
      <c r="B528" s="476"/>
      <c r="C528" s="476"/>
      <c r="D528" s="54"/>
      <c r="E528" s="54"/>
      <c r="F528" s="53"/>
      <c r="G528" s="56"/>
    </row>
    <row r="529" spans="1:7" s="7" customFormat="1" ht="15.75" x14ac:dyDescent="0.25">
      <c r="A529" s="32"/>
      <c r="B529" s="476"/>
      <c r="C529" s="476"/>
      <c r="D529" s="54"/>
      <c r="E529" s="54"/>
      <c r="F529" s="53"/>
      <c r="G529" s="56"/>
    </row>
    <row r="530" spans="1:7" s="7" customFormat="1" ht="15.75" x14ac:dyDescent="0.25">
      <c r="A530" s="32"/>
      <c r="B530" s="476"/>
      <c r="C530" s="476"/>
      <c r="D530" s="54"/>
      <c r="E530" s="54"/>
      <c r="F530" s="53"/>
      <c r="G530" s="56"/>
    </row>
    <row r="531" spans="1:7" s="7" customFormat="1" ht="15.75" x14ac:dyDescent="0.25">
      <c r="A531" s="32"/>
      <c r="B531" s="476"/>
      <c r="C531" s="476"/>
      <c r="D531" s="54"/>
      <c r="E531" s="54"/>
      <c r="F531" s="53"/>
      <c r="G531" s="56"/>
    </row>
    <row r="532" spans="1:7" s="7" customFormat="1" ht="15.75" x14ac:dyDescent="0.25">
      <c r="A532" s="32"/>
      <c r="B532" s="476"/>
      <c r="C532" s="476"/>
      <c r="D532" s="54"/>
      <c r="E532" s="54"/>
      <c r="F532" s="53"/>
      <c r="G532" s="56"/>
    </row>
    <row r="533" spans="1:7" s="7" customFormat="1" ht="15.75" x14ac:dyDescent="0.25">
      <c r="A533" s="32"/>
      <c r="B533" s="476"/>
      <c r="C533" s="476"/>
      <c r="D533" s="54"/>
      <c r="E533" s="54"/>
      <c r="F533" s="53"/>
      <c r="G533" s="56"/>
    </row>
    <row r="534" spans="1:7" s="7" customFormat="1" ht="15.75" x14ac:dyDescent="0.25">
      <c r="A534" s="32"/>
      <c r="B534" s="476"/>
      <c r="C534" s="476"/>
      <c r="D534" s="54"/>
      <c r="E534" s="54"/>
      <c r="F534" s="53"/>
      <c r="G534" s="56"/>
    </row>
    <row r="535" spans="1:7" s="7" customFormat="1" ht="15.75" x14ac:dyDescent="0.25">
      <c r="A535" s="32"/>
      <c r="B535" s="476"/>
      <c r="C535" s="476"/>
      <c r="D535" s="54"/>
      <c r="E535" s="54"/>
      <c r="F535" s="53"/>
      <c r="G535" s="56"/>
    </row>
    <row r="536" spans="1:7" s="7" customFormat="1" ht="15.75" x14ac:dyDescent="0.25">
      <c r="A536" s="32"/>
      <c r="B536" s="476"/>
      <c r="C536" s="476"/>
      <c r="D536" s="54"/>
      <c r="E536" s="54"/>
      <c r="F536" s="53"/>
      <c r="G536" s="56"/>
    </row>
    <row r="537" spans="1:7" s="7" customFormat="1" ht="15.75" x14ac:dyDescent="0.25">
      <c r="A537" s="32"/>
      <c r="B537" s="476"/>
      <c r="C537" s="476"/>
      <c r="D537" s="54"/>
      <c r="E537" s="54"/>
      <c r="F537" s="53"/>
      <c r="G537" s="56"/>
    </row>
    <row r="538" spans="1:7" s="7" customFormat="1" ht="15.75" x14ac:dyDescent="0.25">
      <c r="A538" s="32"/>
      <c r="B538" s="476"/>
      <c r="C538" s="476"/>
      <c r="D538" s="54"/>
      <c r="E538" s="54"/>
      <c r="F538" s="53"/>
      <c r="G538" s="56"/>
    </row>
    <row r="539" spans="1:7" s="7" customFormat="1" ht="15.75" x14ac:dyDescent="0.25">
      <c r="A539" s="32"/>
      <c r="B539" s="476"/>
      <c r="C539" s="476"/>
      <c r="D539" s="54"/>
      <c r="E539" s="54"/>
      <c r="F539" s="53"/>
      <c r="G539" s="56"/>
    </row>
    <row r="540" spans="1:7" s="7" customFormat="1" ht="15.75" x14ac:dyDescent="0.25">
      <c r="A540" s="32"/>
      <c r="B540" s="476"/>
      <c r="C540" s="476"/>
      <c r="D540" s="54"/>
      <c r="E540" s="54"/>
      <c r="F540" s="53"/>
      <c r="G540" s="56"/>
    </row>
    <row r="541" spans="1:7" s="7" customFormat="1" ht="15.75" x14ac:dyDescent="0.25">
      <c r="A541" s="32"/>
      <c r="B541" s="476"/>
      <c r="C541" s="476"/>
      <c r="D541" s="54"/>
      <c r="E541" s="54"/>
      <c r="F541" s="53"/>
      <c r="G541" s="56"/>
    </row>
    <row r="542" spans="1:7" s="7" customFormat="1" ht="15.75" x14ac:dyDescent="0.25">
      <c r="A542" s="32"/>
      <c r="B542" s="476"/>
      <c r="C542" s="476"/>
      <c r="D542" s="54"/>
      <c r="E542" s="54"/>
      <c r="F542" s="53"/>
      <c r="G542" s="56"/>
    </row>
    <row r="543" spans="1:7" s="7" customFormat="1" ht="15.75" x14ac:dyDescent="0.25">
      <c r="A543" s="32"/>
      <c r="B543" s="476"/>
      <c r="C543" s="476"/>
      <c r="D543" s="54"/>
      <c r="E543" s="54"/>
      <c r="F543" s="53"/>
      <c r="G543" s="56"/>
    </row>
    <row r="544" spans="1:7" s="7" customFormat="1" ht="15.75" x14ac:dyDescent="0.25">
      <c r="A544" s="32"/>
      <c r="B544" s="476"/>
      <c r="C544" s="476"/>
      <c r="D544" s="54"/>
      <c r="E544" s="54"/>
      <c r="F544" s="53"/>
      <c r="G544" s="56"/>
    </row>
    <row r="545" spans="1:7" s="7" customFormat="1" ht="15.75" x14ac:dyDescent="0.25">
      <c r="A545" s="32"/>
      <c r="B545" s="476"/>
      <c r="C545" s="476"/>
      <c r="D545" s="54"/>
      <c r="E545" s="54"/>
      <c r="F545" s="53"/>
      <c r="G545" s="56"/>
    </row>
    <row r="546" spans="1:7" s="7" customFormat="1" ht="15.75" x14ac:dyDescent="0.25">
      <c r="A546" s="32"/>
      <c r="B546" s="476"/>
      <c r="C546" s="476"/>
      <c r="D546" s="54"/>
      <c r="E546" s="54"/>
      <c r="F546" s="53"/>
      <c r="G546" s="56"/>
    </row>
    <row r="547" spans="1:7" s="7" customFormat="1" ht="15.75" x14ac:dyDescent="0.25">
      <c r="A547" s="32"/>
      <c r="B547" s="476"/>
      <c r="C547" s="476"/>
      <c r="D547" s="54"/>
      <c r="E547" s="54"/>
      <c r="F547" s="53"/>
      <c r="G547" s="56"/>
    </row>
    <row r="548" spans="1:7" s="7" customFormat="1" ht="15.75" x14ac:dyDescent="0.25">
      <c r="A548" s="32"/>
      <c r="B548" s="476"/>
      <c r="C548" s="476"/>
      <c r="D548" s="54"/>
      <c r="E548" s="54"/>
      <c r="F548" s="53"/>
      <c r="G548" s="56"/>
    </row>
    <row r="549" spans="1:7" s="7" customFormat="1" ht="15.75" x14ac:dyDescent="0.25">
      <c r="A549" s="32"/>
      <c r="B549" s="476"/>
      <c r="C549" s="476"/>
      <c r="D549" s="54"/>
      <c r="E549" s="54"/>
      <c r="F549" s="53"/>
      <c r="G549" s="56"/>
    </row>
    <row r="550" spans="1:7" s="7" customFormat="1" ht="15.75" x14ac:dyDescent="0.25">
      <c r="A550" s="32"/>
      <c r="B550" s="476"/>
      <c r="C550" s="476"/>
      <c r="D550" s="54"/>
      <c r="E550" s="54"/>
      <c r="F550" s="53"/>
      <c r="G550" s="56"/>
    </row>
    <row r="551" spans="1:7" s="7" customFormat="1" ht="15.75" x14ac:dyDescent="0.25">
      <c r="A551" s="32"/>
      <c r="B551" s="476"/>
      <c r="C551" s="476"/>
      <c r="D551" s="54"/>
      <c r="E551" s="54"/>
      <c r="F551" s="53"/>
      <c r="G551" s="56"/>
    </row>
    <row r="552" spans="1:7" s="7" customFormat="1" ht="15.75" x14ac:dyDescent="0.25">
      <c r="A552" s="32"/>
      <c r="B552" s="476"/>
      <c r="C552" s="476"/>
      <c r="D552" s="54"/>
      <c r="E552" s="54"/>
      <c r="F552" s="53"/>
      <c r="G552" s="56"/>
    </row>
    <row r="553" spans="1:7" s="7" customFormat="1" ht="15.75" x14ac:dyDescent="0.25">
      <c r="A553" s="32"/>
      <c r="B553" s="476"/>
      <c r="C553" s="476"/>
      <c r="D553" s="54"/>
      <c r="E553" s="54"/>
      <c r="F553" s="53"/>
      <c r="G553" s="56"/>
    </row>
    <row r="554" spans="1:7" s="7" customFormat="1" ht="15.75" x14ac:dyDescent="0.25">
      <c r="A554" s="32"/>
      <c r="B554" s="476"/>
      <c r="C554" s="476"/>
      <c r="D554" s="54"/>
      <c r="E554" s="54"/>
      <c r="F554" s="53"/>
      <c r="G554" s="56"/>
    </row>
    <row r="555" spans="1:7" s="7" customFormat="1" ht="15.75" x14ac:dyDescent="0.25">
      <c r="A555" s="32"/>
      <c r="B555" s="476"/>
      <c r="C555" s="476"/>
      <c r="D555" s="54"/>
      <c r="E555" s="54"/>
      <c r="F555" s="53"/>
      <c r="G555" s="56"/>
    </row>
    <row r="556" spans="1:7" s="7" customFormat="1" ht="15.75" x14ac:dyDescent="0.25">
      <c r="A556" s="32"/>
      <c r="B556" s="476"/>
      <c r="C556" s="476"/>
      <c r="D556" s="54"/>
      <c r="E556" s="54"/>
      <c r="F556" s="53"/>
      <c r="G556" s="56"/>
    </row>
    <row r="557" spans="1:7" s="7" customFormat="1" ht="15.75" x14ac:dyDescent="0.25">
      <c r="A557" s="32"/>
      <c r="B557" s="476"/>
      <c r="C557" s="476"/>
      <c r="D557" s="54"/>
      <c r="E557" s="54"/>
      <c r="F557" s="53"/>
      <c r="G557" s="56"/>
    </row>
    <row r="558" spans="1:7" s="7" customFormat="1" ht="15.75" x14ac:dyDescent="0.25">
      <c r="A558" s="32"/>
      <c r="B558" s="476"/>
      <c r="C558" s="476"/>
      <c r="D558" s="54"/>
      <c r="E558" s="54"/>
      <c r="F558" s="53"/>
      <c r="G558" s="56"/>
    </row>
    <row r="559" spans="1:7" s="7" customFormat="1" ht="15.75" x14ac:dyDescent="0.25">
      <c r="A559" s="32"/>
      <c r="B559" s="476"/>
      <c r="C559" s="476"/>
      <c r="D559" s="54"/>
      <c r="E559" s="54"/>
      <c r="F559" s="53"/>
      <c r="G559" s="56"/>
    </row>
    <row r="560" spans="1:7" s="7" customFormat="1" ht="15.75" x14ac:dyDescent="0.25">
      <c r="A560" s="32"/>
      <c r="B560" s="476"/>
      <c r="C560" s="476"/>
      <c r="D560" s="54"/>
      <c r="E560" s="54"/>
      <c r="F560" s="53"/>
      <c r="G560" s="56"/>
    </row>
    <row r="561" spans="1:7" s="7" customFormat="1" ht="15.75" x14ac:dyDescent="0.25">
      <c r="A561" s="32"/>
      <c r="B561" s="476"/>
      <c r="C561" s="476"/>
      <c r="D561" s="54"/>
      <c r="E561" s="54"/>
      <c r="F561" s="53"/>
      <c r="G561" s="56"/>
    </row>
    <row r="562" spans="1:7" s="7" customFormat="1" ht="15.75" x14ac:dyDescent="0.25">
      <c r="A562" s="32"/>
      <c r="B562" s="476"/>
      <c r="C562" s="476"/>
      <c r="D562" s="54"/>
      <c r="E562" s="54"/>
      <c r="F562" s="53"/>
      <c r="G562" s="56"/>
    </row>
    <row r="563" spans="1:7" s="7" customFormat="1" ht="15.75" x14ac:dyDescent="0.25">
      <c r="A563" s="32"/>
      <c r="B563" s="476"/>
      <c r="C563" s="476"/>
      <c r="D563" s="54"/>
      <c r="E563" s="54"/>
      <c r="F563" s="53"/>
      <c r="G563" s="56"/>
    </row>
    <row r="564" spans="1:7" s="7" customFormat="1" ht="15.75" x14ac:dyDescent="0.25">
      <c r="A564" s="32"/>
      <c r="B564" s="476"/>
      <c r="C564" s="476"/>
      <c r="D564" s="54"/>
      <c r="E564" s="54"/>
      <c r="F564" s="53"/>
      <c r="G564" s="56"/>
    </row>
    <row r="565" spans="1:7" s="7" customFormat="1" ht="15.75" x14ac:dyDescent="0.25">
      <c r="A565" s="32"/>
      <c r="B565" s="476"/>
      <c r="C565" s="476"/>
      <c r="D565" s="54"/>
      <c r="E565" s="54"/>
      <c r="F565" s="53"/>
      <c r="G565" s="56"/>
    </row>
    <row r="566" spans="1:7" s="7" customFormat="1" ht="15.75" x14ac:dyDescent="0.25">
      <c r="A566" s="32"/>
      <c r="B566" s="476"/>
      <c r="C566" s="476"/>
      <c r="D566" s="54"/>
      <c r="E566" s="54"/>
      <c r="F566" s="53"/>
      <c r="G566" s="56"/>
    </row>
    <row r="567" spans="1:7" s="7" customFormat="1" ht="15.75" x14ac:dyDescent="0.25">
      <c r="A567" s="32"/>
      <c r="B567" s="476"/>
      <c r="C567" s="476"/>
      <c r="D567" s="54"/>
      <c r="E567" s="54"/>
      <c r="F567" s="53"/>
      <c r="G567" s="56"/>
    </row>
    <row r="568" spans="1:7" x14ac:dyDescent="0.25">
      <c r="D568" s="54"/>
      <c r="E568" s="54"/>
      <c r="F568" s="53"/>
    </row>
    <row r="569" spans="1:7" x14ac:dyDescent="0.25">
      <c r="D569" s="54"/>
      <c r="E569" s="54"/>
      <c r="F569" s="53"/>
    </row>
    <row r="570" spans="1:7" x14ac:dyDescent="0.25">
      <c r="D570" s="54"/>
      <c r="E570" s="54"/>
      <c r="F570" s="53"/>
    </row>
    <row r="571" spans="1:7" x14ac:dyDescent="0.25">
      <c r="D571" s="54"/>
      <c r="E571" s="54"/>
      <c r="F571" s="53"/>
    </row>
    <row r="572" spans="1:7" x14ac:dyDescent="0.25">
      <c r="D572" s="54"/>
      <c r="E572" s="54"/>
      <c r="F572" s="53"/>
    </row>
    <row r="573" spans="1:7" x14ac:dyDescent="0.25">
      <c r="A573" s="3"/>
      <c r="B573" s="3"/>
      <c r="C573" s="3"/>
      <c r="D573" s="54"/>
      <c r="E573" s="54"/>
      <c r="F573" s="53"/>
      <c r="G573" s="3"/>
    </row>
    <row r="574" spans="1:7" x14ac:dyDescent="0.25">
      <c r="A574" s="3"/>
      <c r="B574" s="3"/>
      <c r="C574" s="3"/>
      <c r="D574" s="54"/>
      <c r="E574" s="54"/>
      <c r="F574" s="53"/>
      <c r="G574" s="3"/>
    </row>
    <row r="575" spans="1:7" x14ac:dyDescent="0.25">
      <c r="A575" s="3"/>
      <c r="B575" s="3"/>
      <c r="C575" s="3"/>
      <c r="D575" s="54"/>
      <c r="E575" s="54"/>
      <c r="F575" s="53"/>
      <c r="G575" s="3"/>
    </row>
    <row r="576" spans="1:7" x14ac:dyDescent="0.25">
      <c r="A576" s="3"/>
      <c r="B576" s="3"/>
      <c r="C576" s="3"/>
      <c r="D576" s="54"/>
      <c r="E576" s="54"/>
      <c r="F576" s="53"/>
      <c r="G576" s="3"/>
    </row>
    <row r="577" spans="1:7" x14ac:dyDescent="0.25">
      <c r="A577" s="3"/>
      <c r="B577" s="3"/>
      <c r="C577" s="3"/>
      <c r="D577" s="54"/>
      <c r="E577" s="54"/>
      <c r="F577" s="53"/>
      <c r="G577" s="3"/>
    </row>
    <row r="578" spans="1:7" x14ac:dyDescent="0.25">
      <c r="A578" s="3"/>
      <c r="B578" s="3"/>
      <c r="C578" s="3"/>
      <c r="D578" s="54"/>
      <c r="E578" s="54"/>
      <c r="F578" s="53"/>
      <c r="G578" s="3"/>
    </row>
    <row r="579" spans="1:7" x14ac:dyDescent="0.25">
      <c r="A579" s="3"/>
      <c r="B579" s="3"/>
      <c r="C579" s="3"/>
      <c r="D579" s="54"/>
      <c r="E579" s="54"/>
      <c r="F579" s="53"/>
      <c r="G579" s="3"/>
    </row>
    <row r="580" spans="1:7" x14ac:dyDescent="0.25">
      <c r="A580" s="3"/>
      <c r="B580" s="3"/>
      <c r="C580" s="3"/>
      <c r="D580" s="54"/>
      <c r="E580" s="54"/>
      <c r="F580" s="53"/>
      <c r="G580" s="3"/>
    </row>
    <row r="581" spans="1:7" x14ac:dyDescent="0.25">
      <c r="A581" s="3"/>
      <c r="B581" s="3"/>
      <c r="C581" s="3"/>
      <c r="D581" s="54"/>
      <c r="E581" s="54"/>
      <c r="F581" s="53"/>
      <c r="G581" s="3"/>
    </row>
    <row r="582" spans="1:7" x14ac:dyDescent="0.25">
      <c r="A582" s="3"/>
      <c r="B582" s="3"/>
      <c r="C582" s="3"/>
      <c r="D582" s="54"/>
      <c r="E582" s="54"/>
      <c r="F582" s="53"/>
      <c r="G582" s="3"/>
    </row>
    <row r="583" spans="1:7" x14ac:dyDescent="0.25">
      <c r="A583" s="3"/>
      <c r="B583" s="3"/>
      <c r="C583" s="3"/>
      <c r="D583" s="54"/>
      <c r="E583" s="54"/>
      <c r="F583" s="53"/>
      <c r="G583" s="3"/>
    </row>
    <row r="584" spans="1:7" x14ac:dyDescent="0.25">
      <c r="A584" s="3"/>
      <c r="B584" s="3"/>
      <c r="C584" s="3"/>
      <c r="D584" s="54"/>
      <c r="E584" s="54"/>
      <c r="F584" s="53"/>
      <c r="G584" s="3"/>
    </row>
    <row r="585" spans="1:7" x14ac:dyDescent="0.25">
      <c r="A585" s="3"/>
      <c r="B585" s="3"/>
      <c r="C585" s="3"/>
      <c r="D585" s="54"/>
      <c r="E585" s="54"/>
      <c r="F585" s="53"/>
      <c r="G585" s="3"/>
    </row>
    <row r="586" spans="1:7" x14ac:dyDescent="0.25">
      <c r="A586" s="3"/>
      <c r="B586" s="3"/>
      <c r="C586" s="3"/>
      <c r="D586" s="54"/>
      <c r="E586" s="54"/>
      <c r="F586" s="53"/>
      <c r="G586" s="3"/>
    </row>
    <row r="587" spans="1:7" x14ac:dyDescent="0.25">
      <c r="A587" s="3"/>
      <c r="B587" s="3"/>
      <c r="C587" s="3"/>
      <c r="D587" s="54"/>
      <c r="E587" s="54"/>
      <c r="F587" s="53"/>
      <c r="G587" s="3"/>
    </row>
    <row r="588" spans="1:7" x14ac:dyDescent="0.25">
      <c r="A588" s="3"/>
      <c r="B588" s="3"/>
      <c r="C588" s="3"/>
      <c r="D588" s="54"/>
      <c r="E588" s="54"/>
      <c r="F588" s="53"/>
      <c r="G588" s="3"/>
    </row>
    <row r="589" spans="1:7" x14ac:dyDescent="0.25">
      <c r="A589" s="3"/>
      <c r="B589" s="3"/>
      <c r="C589" s="3"/>
      <c r="D589" s="54"/>
      <c r="E589" s="54"/>
      <c r="F589" s="53"/>
      <c r="G589" s="3"/>
    </row>
    <row r="590" spans="1:7" x14ac:dyDescent="0.25">
      <c r="A590" s="3"/>
      <c r="B590" s="3"/>
      <c r="C590" s="3"/>
      <c r="D590" s="54"/>
      <c r="E590" s="54"/>
      <c r="F590" s="53"/>
      <c r="G590" s="3"/>
    </row>
    <row r="591" spans="1:7" x14ac:dyDescent="0.25">
      <c r="A591" s="3"/>
      <c r="B591" s="3"/>
      <c r="C591" s="3"/>
      <c r="D591" s="54"/>
      <c r="E591" s="54"/>
      <c r="F591" s="53"/>
      <c r="G591" s="3"/>
    </row>
    <row r="592" spans="1:7" x14ac:dyDescent="0.25">
      <c r="A592" s="3"/>
      <c r="B592" s="3"/>
      <c r="C592" s="3"/>
      <c r="D592" s="54"/>
      <c r="E592" s="54"/>
      <c r="F592" s="53"/>
      <c r="G592" s="3"/>
    </row>
    <row r="593" spans="1:7" x14ac:dyDescent="0.25">
      <c r="A593" s="3"/>
      <c r="B593" s="3"/>
      <c r="C593" s="3"/>
      <c r="D593" s="54"/>
      <c r="E593" s="54"/>
      <c r="F593" s="53"/>
      <c r="G593" s="3"/>
    </row>
    <row r="594" spans="1:7" x14ac:dyDescent="0.25">
      <c r="A594" s="3"/>
      <c r="B594" s="3"/>
      <c r="C594" s="3"/>
      <c r="D594" s="54"/>
      <c r="E594" s="54"/>
      <c r="F594" s="53"/>
      <c r="G594" s="3"/>
    </row>
    <row r="595" spans="1:7" x14ac:dyDescent="0.25">
      <c r="A595" s="3"/>
      <c r="B595" s="3"/>
      <c r="C595" s="3"/>
      <c r="D595" s="54"/>
      <c r="E595" s="54"/>
      <c r="F595" s="53"/>
      <c r="G595" s="3"/>
    </row>
    <row r="596" spans="1:7" x14ac:dyDescent="0.25">
      <c r="A596" s="3"/>
      <c r="B596" s="3"/>
      <c r="C596" s="3"/>
      <c r="D596" s="54"/>
      <c r="E596" s="54"/>
      <c r="F596" s="53"/>
      <c r="G596" s="3"/>
    </row>
    <row r="597" spans="1:7" x14ac:dyDescent="0.25">
      <c r="A597" s="3"/>
      <c r="B597" s="3"/>
      <c r="C597" s="3"/>
      <c r="D597" s="54"/>
      <c r="E597" s="54"/>
      <c r="F597" s="53"/>
      <c r="G597" s="3"/>
    </row>
    <row r="598" spans="1:7" x14ac:dyDescent="0.25">
      <c r="A598" s="3"/>
      <c r="B598" s="3"/>
      <c r="C598" s="3"/>
      <c r="D598" s="54"/>
      <c r="E598" s="54"/>
      <c r="F598" s="53"/>
      <c r="G598" s="3"/>
    </row>
    <row r="599" spans="1:7" x14ac:dyDescent="0.25">
      <c r="A599" s="3"/>
      <c r="B599" s="3"/>
      <c r="C599" s="3"/>
      <c r="D599" s="54"/>
      <c r="E599" s="54"/>
      <c r="F599" s="53"/>
      <c r="G599" s="3"/>
    </row>
  </sheetData>
  <mergeCells count="8">
    <mergeCell ref="A10:F10"/>
    <mergeCell ref="D7:F7"/>
    <mergeCell ref="C1:F1"/>
    <mergeCell ref="C3:F3"/>
    <mergeCell ref="C2:F2"/>
    <mergeCell ref="C4:F4"/>
    <mergeCell ref="C5:F5"/>
    <mergeCell ref="C6:F6"/>
  </mergeCells>
  <pageMargins left="1.1811023622047245" right="0.39370078740157483" top="0.39370078740157483" bottom="0.39370078740157483" header="0.39370078740157483" footer="0.51181102362204722"/>
  <pageSetup paperSize="9" scale="72" fitToHeight="0" orientation="portrait" r:id="rId1"/>
  <headerFooter alignWithMargins="0"/>
  <rowBreaks count="2" manualBreakCount="2">
    <brk id="468" max="5" man="1"/>
    <brk id="51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39"/>
  <sheetViews>
    <sheetView view="pageBreakPreview" topLeftCell="A25" zoomScaleNormal="75" zoomScaleSheetLayoutView="100" workbookViewId="0">
      <selection activeCell="G28" sqref="G28"/>
    </sheetView>
  </sheetViews>
  <sheetFormatPr defaultRowHeight="16.5" x14ac:dyDescent="0.25"/>
  <cols>
    <col min="1" max="1" width="66.7109375" style="108" customWidth="1"/>
    <col min="2" max="2" width="17.7109375" style="71" customWidth="1"/>
    <col min="3" max="3" width="8.140625" style="71" customWidth="1"/>
    <col min="4" max="4" width="8.42578125" style="71" customWidth="1"/>
    <col min="5" max="5" width="7.140625" style="71" customWidth="1"/>
    <col min="6" max="6" width="16.42578125" style="70" customWidth="1"/>
    <col min="7" max="7" width="14.5703125" style="70" customWidth="1"/>
    <col min="8" max="8" width="18.140625" style="70" customWidth="1"/>
    <col min="9" max="9" width="16.5703125" style="70" customWidth="1"/>
    <col min="10" max="10" width="22.42578125" style="137" customWidth="1"/>
    <col min="11" max="11" width="24" style="69" customWidth="1"/>
    <col min="12" max="12" width="11.5703125" style="69" customWidth="1"/>
    <col min="13" max="13" width="13.5703125" style="69" bestFit="1" customWidth="1"/>
    <col min="14" max="14" width="15" style="69" bestFit="1" customWidth="1"/>
    <col min="15" max="251" width="9.140625" style="69"/>
    <col min="252" max="252" width="61" style="69" customWidth="1"/>
    <col min="253" max="253" width="17.7109375" style="69" customWidth="1"/>
    <col min="254" max="254" width="5.5703125" style="69" customWidth="1"/>
    <col min="255" max="255" width="5.7109375" style="69" customWidth="1"/>
    <col min="256" max="256" width="4.140625" style="69" customWidth="1"/>
    <col min="257" max="257" width="16.42578125" style="69" customWidth="1"/>
    <col min="258" max="258" width="12.7109375" style="69" customWidth="1"/>
    <col min="259" max="259" width="16.28515625" style="69" customWidth="1"/>
    <col min="260" max="260" width="16" style="69" customWidth="1"/>
    <col min="261" max="261" width="9.140625" style="69"/>
    <col min="262" max="262" width="20" style="69" customWidth="1"/>
    <col min="263" max="265" width="14.28515625" style="69" bestFit="1" customWidth="1"/>
    <col min="266" max="507" width="9.140625" style="69"/>
    <col min="508" max="508" width="61" style="69" customWidth="1"/>
    <col min="509" max="509" width="17.7109375" style="69" customWidth="1"/>
    <col min="510" max="510" width="5.5703125" style="69" customWidth="1"/>
    <col min="511" max="511" width="5.7109375" style="69" customWidth="1"/>
    <col min="512" max="512" width="4.140625" style="69" customWidth="1"/>
    <col min="513" max="513" width="16.42578125" style="69" customWidth="1"/>
    <col min="514" max="514" width="12.7109375" style="69" customWidth="1"/>
    <col min="515" max="515" width="16.28515625" style="69" customWidth="1"/>
    <col min="516" max="516" width="16" style="69" customWidth="1"/>
    <col min="517" max="517" width="9.140625" style="69"/>
    <col min="518" max="518" width="20" style="69" customWidth="1"/>
    <col min="519" max="521" width="14.28515625" style="69" bestFit="1" customWidth="1"/>
    <col min="522" max="763" width="9.140625" style="69"/>
    <col min="764" max="764" width="61" style="69" customWidth="1"/>
    <col min="765" max="765" width="17.7109375" style="69" customWidth="1"/>
    <col min="766" max="766" width="5.5703125" style="69" customWidth="1"/>
    <col min="767" max="767" width="5.7109375" style="69" customWidth="1"/>
    <col min="768" max="768" width="4.140625" style="69" customWidth="1"/>
    <col min="769" max="769" width="16.42578125" style="69" customWidth="1"/>
    <col min="770" max="770" width="12.7109375" style="69" customWidth="1"/>
    <col min="771" max="771" width="16.28515625" style="69" customWidth="1"/>
    <col min="772" max="772" width="16" style="69" customWidth="1"/>
    <col min="773" max="773" width="9.140625" style="69"/>
    <col min="774" max="774" width="20" style="69" customWidth="1"/>
    <col min="775" max="777" width="14.28515625" style="69" bestFit="1" customWidth="1"/>
    <col min="778" max="1019" width="9.140625" style="69"/>
    <col min="1020" max="1020" width="61" style="69" customWidth="1"/>
    <col min="1021" max="1021" width="17.7109375" style="69" customWidth="1"/>
    <col min="1022" max="1022" width="5.5703125" style="69" customWidth="1"/>
    <col min="1023" max="1023" width="5.7109375" style="69" customWidth="1"/>
    <col min="1024" max="1024" width="4.140625" style="69" customWidth="1"/>
    <col min="1025" max="1025" width="16.42578125" style="69" customWidth="1"/>
    <col min="1026" max="1026" width="12.7109375" style="69" customWidth="1"/>
    <col min="1027" max="1027" width="16.28515625" style="69" customWidth="1"/>
    <col min="1028" max="1028" width="16" style="69" customWidth="1"/>
    <col min="1029" max="1029" width="9.140625" style="69"/>
    <col min="1030" max="1030" width="20" style="69" customWidth="1"/>
    <col min="1031" max="1033" width="14.28515625" style="69" bestFit="1" customWidth="1"/>
    <col min="1034" max="1275" width="9.140625" style="69"/>
    <col min="1276" max="1276" width="61" style="69" customWidth="1"/>
    <col min="1277" max="1277" width="17.7109375" style="69" customWidth="1"/>
    <col min="1278" max="1278" width="5.5703125" style="69" customWidth="1"/>
    <col min="1279" max="1279" width="5.7109375" style="69" customWidth="1"/>
    <col min="1280" max="1280" width="4.140625" style="69" customWidth="1"/>
    <col min="1281" max="1281" width="16.42578125" style="69" customWidth="1"/>
    <col min="1282" max="1282" width="12.7109375" style="69" customWidth="1"/>
    <col min="1283" max="1283" width="16.28515625" style="69" customWidth="1"/>
    <col min="1284" max="1284" width="16" style="69" customWidth="1"/>
    <col min="1285" max="1285" width="9.140625" style="69"/>
    <col min="1286" max="1286" width="20" style="69" customWidth="1"/>
    <col min="1287" max="1289" width="14.28515625" style="69" bestFit="1" customWidth="1"/>
    <col min="1290" max="1531" width="9.140625" style="69"/>
    <col min="1532" max="1532" width="61" style="69" customWidth="1"/>
    <col min="1533" max="1533" width="17.7109375" style="69" customWidth="1"/>
    <col min="1534" max="1534" width="5.5703125" style="69" customWidth="1"/>
    <col min="1535" max="1535" width="5.7109375" style="69" customWidth="1"/>
    <col min="1536" max="1536" width="4.140625" style="69" customWidth="1"/>
    <col min="1537" max="1537" width="16.42578125" style="69" customWidth="1"/>
    <col min="1538" max="1538" width="12.7109375" style="69" customWidth="1"/>
    <col min="1539" max="1539" width="16.28515625" style="69" customWidth="1"/>
    <col min="1540" max="1540" width="16" style="69" customWidth="1"/>
    <col min="1541" max="1541" width="9.140625" style="69"/>
    <col min="1542" max="1542" width="20" style="69" customWidth="1"/>
    <col min="1543" max="1545" width="14.28515625" style="69" bestFit="1" customWidth="1"/>
    <col min="1546" max="1787" width="9.140625" style="69"/>
    <col min="1788" max="1788" width="61" style="69" customWidth="1"/>
    <col min="1789" max="1789" width="17.7109375" style="69" customWidth="1"/>
    <col min="1790" max="1790" width="5.5703125" style="69" customWidth="1"/>
    <col min="1791" max="1791" width="5.7109375" style="69" customWidth="1"/>
    <col min="1792" max="1792" width="4.140625" style="69" customWidth="1"/>
    <col min="1793" max="1793" width="16.42578125" style="69" customWidth="1"/>
    <col min="1794" max="1794" width="12.7109375" style="69" customWidth="1"/>
    <col min="1795" max="1795" width="16.28515625" style="69" customWidth="1"/>
    <col min="1796" max="1796" width="16" style="69" customWidth="1"/>
    <col min="1797" max="1797" width="9.140625" style="69"/>
    <col min="1798" max="1798" width="20" style="69" customWidth="1"/>
    <col min="1799" max="1801" width="14.28515625" style="69" bestFit="1" customWidth="1"/>
    <col min="1802" max="2043" width="9.140625" style="69"/>
    <col min="2044" max="2044" width="61" style="69" customWidth="1"/>
    <col min="2045" max="2045" width="17.7109375" style="69" customWidth="1"/>
    <col min="2046" max="2046" width="5.5703125" style="69" customWidth="1"/>
    <col min="2047" max="2047" width="5.7109375" style="69" customWidth="1"/>
    <col min="2048" max="2048" width="4.140625" style="69" customWidth="1"/>
    <col min="2049" max="2049" width="16.42578125" style="69" customWidth="1"/>
    <col min="2050" max="2050" width="12.7109375" style="69" customWidth="1"/>
    <col min="2051" max="2051" width="16.28515625" style="69" customWidth="1"/>
    <col min="2052" max="2052" width="16" style="69" customWidth="1"/>
    <col min="2053" max="2053" width="9.140625" style="69"/>
    <col min="2054" max="2054" width="20" style="69" customWidth="1"/>
    <col min="2055" max="2057" width="14.28515625" style="69" bestFit="1" customWidth="1"/>
    <col min="2058" max="2299" width="9.140625" style="69"/>
    <col min="2300" max="2300" width="61" style="69" customWidth="1"/>
    <col min="2301" max="2301" width="17.7109375" style="69" customWidth="1"/>
    <col min="2302" max="2302" width="5.5703125" style="69" customWidth="1"/>
    <col min="2303" max="2303" width="5.7109375" style="69" customWidth="1"/>
    <col min="2304" max="2304" width="4.140625" style="69" customWidth="1"/>
    <col min="2305" max="2305" width="16.42578125" style="69" customWidth="1"/>
    <col min="2306" max="2306" width="12.7109375" style="69" customWidth="1"/>
    <col min="2307" max="2307" width="16.28515625" style="69" customWidth="1"/>
    <col min="2308" max="2308" width="16" style="69" customWidth="1"/>
    <col min="2309" max="2309" width="9.140625" style="69"/>
    <col min="2310" max="2310" width="20" style="69" customWidth="1"/>
    <col min="2311" max="2313" width="14.28515625" style="69" bestFit="1" customWidth="1"/>
    <col min="2314" max="2555" width="9.140625" style="69"/>
    <col min="2556" max="2556" width="61" style="69" customWidth="1"/>
    <col min="2557" max="2557" width="17.7109375" style="69" customWidth="1"/>
    <col min="2558" max="2558" width="5.5703125" style="69" customWidth="1"/>
    <col min="2559" max="2559" width="5.7109375" style="69" customWidth="1"/>
    <col min="2560" max="2560" width="4.140625" style="69" customWidth="1"/>
    <col min="2561" max="2561" width="16.42578125" style="69" customWidth="1"/>
    <col min="2562" max="2562" width="12.7109375" style="69" customWidth="1"/>
    <col min="2563" max="2563" width="16.28515625" style="69" customWidth="1"/>
    <col min="2564" max="2564" width="16" style="69" customWidth="1"/>
    <col min="2565" max="2565" width="9.140625" style="69"/>
    <col min="2566" max="2566" width="20" style="69" customWidth="1"/>
    <col min="2567" max="2569" width="14.28515625" style="69" bestFit="1" customWidth="1"/>
    <col min="2570" max="2811" width="9.140625" style="69"/>
    <col min="2812" max="2812" width="61" style="69" customWidth="1"/>
    <col min="2813" max="2813" width="17.7109375" style="69" customWidth="1"/>
    <col min="2814" max="2814" width="5.5703125" style="69" customWidth="1"/>
    <col min="2815" max="2815" width="5.7109375" style="69" customWidth="1"/>
    <col min="2816" max="2816" width="4.140625" style="69" customWidth="1"/>
    <col min="2817" max="2817" width="16.42578125" style="69" customWidth="1"/>
    <col min="2818" max="2818" width="12.7109375" style="69" customWidth="1"/>
    <col min="2819" max="2819" width="16.28515625" style="69" customWidth="1"/>
    <col min="2820" max="2820" width="16" style="69" customWidth="1"/>
    <col min="2821" max="2821" width="9.140625" style="69"/>
    <col min="2822" max="2822" width="20" style="69" customWidth="1"/>
    <col min="2823" max="2825" width="14.28515625" style="69" bestFit="1" customWidth="1"/>
    <col min="2826" max="3067" width="9.140625" style="69"/>
    <col min="3068" max="3068" width="61" style="69" customWidth="1"/>
    <col min="3069" max="3069" width="17.7109375" style="69" customWidth="1"/>
    <col min="3070" max="3070" width="5.5703125" style="69" customWidth="1"/>
    <col min="3071" max="3071" width="5.7109375" style="69" customWidth="1"/>
    <col min="3072" max="3072" width="4.140625" style="69" customWidth="1"/>
    <col min="3073" max="3073" width="16.42578125" style="69" customWidth="1"/>
    <col min="3074" max="3074" width="12.7109375" style="69" customWidth="1"/>
    <col min="3075" max="3075" width="16.28515625" style="69" customWidth="1"/>
    <col min="3076" max="3076" width="16" style="69" customWidth="1"/>
    <col min="3077" max="3077" width="9.140625" style="69"/>
    <col min="3078" max="3078" width="20" style="69" customWidth="1"/>
    <col min="3079" max="3081" width="14.28515625" style="69" bestFit="1" customWidth="1"/>
    <col min="3082" max="3323" width="9.140625" style="69"/>
    <col min="3324" max="3324" width="61" style="69" customWidth="1"/>
    <col min="3325" max="3325" width="17.7109375" style="69" customWidth="1"/>
    <col min="3326" max="3326" width="5.5703125" style="69" customWidth="1"/>
    <col min="3327" max="3327" width="5.7109375" style="69" customWidth="1"/>
    <col min="3328" max="3328" width="4.140625" style="69" customWidth="1"/>
    <col min="3329" max="3329" width="16.42578125" style="69" customWidth="1"/>
    <col min="3330" max="3330" width="12.7109375" style="69" customWidth="1"/>
    <col min="3331" max="3331" width="16.28515625" style="69" customWidth="1"/>
    <col min="3332" max="3332" width="16" style="69" customWidth="1"/>
    <col min="3333" max="3333" width="9.140625" style="69"/>
    <col min="3334" max="3334" width="20" style="69" customWidth="1"/>
    <col min="3335" max="3337" width="14.28515625" style="69" bestFit="1" customWidth="1"/>
    <col min="3338" max="3579" width="9.140625" style="69"/>
    <col min="3580" max="3580" width="61" style="69" customWidth="1"/>
    <col min="3581" max="3581" width="17.7109375" style="69" customWidth="1"/>
    <col min="3582" max="3582" width="5.5703125" style="69" customWidth="1"/>
    <col min="3583" max="3583" width="5.7109375" style="69" customWidth="1"/>
    <col min="3584" max="3584" width="4.140625" style="69" customWidth="1"/>
    <col min="3585" max="3585" width="16.42578125" style="69" customWidth="1"/>
    <col min="3586" max="3586" width="12.7109375" style="69" customWidth="1"/>
    <col min="3587" max="3587" width="16.28515625" style="69" customWidth="1"/>
    <col min="3588" max="3588" width="16" style="69" customWidth="1"/>
    <col min="3589" max="3589" width="9.140625" style="69"/>
    <col min="3590" max="3590" width="20" style="69" customWidth="1"/>
    <col min="3591" max="3593" width="14.28515625" style="69" bestFit="1" customWidth="1"/>
    <col min="3594" max="3835" width="9.140625" style="69"/>
    <col min="3836" max="3836" width="61" style="69" customWidth="1"/>
    <col min="3837" max="3837" width="17.7109375" style="69" customWidth="1"/>
    <col min="3838" max="3838" width="5.5703125" style="69" customWidth="1"/>
    <col min="3839" max="3839" width="5.7109375" style="69" customWidth="1"/>
    <col min="3840" max="3840" width="4.140625" style="69" customWidth="1"/>
    <col min="3841" max="3841" width="16.42578125" style="69" customWidth="1"/>
    <col min="3842" max="3842" width="12.7109375" style="69" customWidth="1"/>
    <col min="3843" max="3843" width="16.28515625" style="69" customWidth="1"/>
    <col min="3844" max="3844" width="16" style="69" customWidth="1"/>
    <col min="3845" max="3845" width="9.140625" style="69"/>
    <col min="3846" max="3846" width="20" style="69" customWidth="1"/>
    <col min="3847" max="3849" width="14.28515625" style="69" bestFit="1" customWidth="1"/>
    <col min="3850" max="4091" width="9.140625" style="69"/>
    <col min="4092" max="4092" width="61" style="69" customWidth="1"/>
    <col min="4093" max="4093" width="17.7109375" style="69" customWidth="1"/>
    <col min="4094" max="4094" width="5.5703125" style="69" customWidth="1"/>
    <col min="4095" max="4095" width="5.7109375" style="69" customWidth="1"/>
    <col min="4096" max="4096" width="4.140625" style="69" customWidth="1"/>
    <col min="4097" max="4097" width="16.42578125" style="69" customWidth="1"/>
    <col min="4098" max="4098" width="12.7109375" style="69" customWidth="1"/>
    <col min="4099" max="4099" width="16.28515625" style="69" customWidth="1"/>
    <col min="4100" max="4100" width="16" style="69" customWidth="1"/>
    <col min="4101" max="4101" width="9.140625" style="69"/>
    <col min="4102" max="4102" width="20" style="69" customWidth="1"/>
    <col min="4103" max="4105" width="14.28515625" style="69" bestFit="1" customWidth="1"/>
    <col min="4106" max="4347" width="9.140625" style="69"/>
    <col min="4348" max="4348" width="61" style="69" customWidth="1"/>
    <col min="4349" max="4349" width="17.7109375" style="69" customWidth="1"/>
    <col min="4350" max="4350" width="5.5703125" style="69" customWidth="1"/>
    <col min="4351" max="4351" width="5.7109375" style="69" customWidth="1"/>
    <col min="4352" max="4352" width="4.140625" style="69" customWidth="1"/>
    <col min="4353" max="4353" width="16.42578125" style="69" customWidth="1"/>
    <col min="4354" max="4354" width="12.7109375" style="69" customWidth="1"/>
    <col min="4355" max="4355" width="16.28515625" style="69" customWidth="1"/>
    <col min="4356" max="4356" width="16" style="69" customWidth="1"/>
    <col min="4357" max="4357" width="9.140625" style="69"/>
    <col min="4358" max="4358" width="20" style="69" customWidth="1"/>
    <col min="4359" max="4361" width="14.28515625" style="69" bestFit="1" customWidth="1"/>
    <col min="4362" max="4603" width="9.140625" style="69"/>
    <col min="4604" max="4604" width="61" style="69" customWidth="1"/>
    <col min="4605" max="4605" width="17.7109375" style="69" customWidth="1"/>
    <col min="4606" max="4606" width="5.5703125" style="69" customWidth="1"/>
    <col min="4607" max="4607" width="5.7109375" style="69" customWidth="1"/>
    <col min="4608" max="4608" width="4.140625" style="69" customWidth="1"/>
    <col min="4609" max="4609" width="16.42578125" style="69" customWidth="1"/>
    <col min="4610" max="4610" width="12.7109375" style="69" customWidth="1"/>
    <col min="4611" max="4611" width="16.28515625" style="69" customWidth="1"/>
    <col min="4612" max="4612" width="16" style="69" customWidth="1"/>
    <col min="4613" max="4613" width="9.140625" style="69"/>
    <col min="4614" max="4614" width="20" style="69" customWidth="1"/>
    <col min="4615" max="4617" width="14.28515625" style="69" bestFit="1" customWidth="1"/>
    <col min="4618" max="4859" width="9.140625" style="69"/>
    <col min="4860" max="4860" width="61" style="69" customWidth="1"/>
    <col min="4861" max="4861" width="17.7109375" style="69" customWidth="1"/>
    <col min="4862" max="4862" width="5.5703125" style="69" customWidth="1"/>
    <col min="4863" max="4863" width="5.7109375" style="69" customWidth="1"/>
    <col min="4864" max="4864" width="4.140625" style="69" customWidth="1"/>
    <col min="4865" max="4865" width="16.42578125" style="69" customWidth="1"/>
    <col min="4866" max="4866" width="12.7109375" style="69" customWidth="1"/>
    <col min="4867" max="4867" width="16.28515625" style="69" customWidth="1"/>
    <col min="4868" max="4868" width="16" style="69" customWidth="1"/>
    <col min="4869" max="4869" width="9.140625" style="69"/>
    <col min="4870" max="4870" width="20" style="69" customWidth="1"/>
    <col min="4871" max="4873" width="14.28515625" style="69" bestFit="1" customWidth="1"/>
    <col min="4874" max="5115" width="9.140625" style="69"/>
    <col min="5116" max="5116" width="61" style="69" customWidth="1"/>
    <col min="5117" max="5117" width="17.7109375" style="69" customWidth="1"/>
    <col min="5118" max="5118" width="5.5703125" style="69" customWidth="1"/>
    <col min="5119" max="5119" width="5.7109375" style="69" customWidth="1"/>
    <col min="5120" max="5120" width="4.140625" style="69" customWidth="1"/>
    <col min="5121" max="5121" width="16.42578125" style="69" customWidth="1"/>
    <col min="5122" max="5122" width="12.7109375" style="69" customWidth="1"/>
    <col min="5123" max="5123" width="16.28515625" style="69" customWidth="1"/>
    <col min="5124" max="5124" width="16" style="69" customWidth="1"/>
    <col min="5125" max="5125" width="9.140625" style="69"/>
    <col min="5126" max="5126" width="20" style="69" customWidth="1"/>
    <col min="5127" max="5129" width="14.28515625" style="69" bestFit="1" customWidth="1"/>
    <col min="5130" max="5371" width="9.140625" style="69"/>
    <col min="5372" max="5372" width="61" style="69" customWidth="1"/>
    <col min="5373" max="5373" width="17.7109375" style="69" customWidth="1"/>
    <col min="5374" max="5374" width="5.5703125" style="69" customWidth="1"/>
    <col min="5375" max="5375" width="5.7109375" style="69" customWidth="1"/>
    <col min="5376" max="5376" width="4.140625" style="69" customWidth="1"/>
    <col min="5377" max="5377" width="16.42578125" style="69" customWidth="1"/>
    <col min="5378" max="5378" width="12.7109375" style="69" customWidth="1"/>
    <col min="5379" max="5379" width="16.28515625" style="69" customWidth="1"/>
    <col min="5380" max="5380" width="16" style="69" customWidth="1"/>
    <col min="5381" max="5381" width="9.140625" style="69"/>
    <col min="5382" max="5382" width="20" style="69" customWidth="1"/>
    <col min="5383" max="5385" width="14.28515625" style="69" bestFit="1" customWidth="1"/>
    <col min="5386" max="5627" width="9.140625" style="69"/>
    <col min="5628" max="5628" width="61" style="69" customWidth="1"/>
    <col min="5629" max="5629" width="17.7109375" style="69" customWidth="1"/>
    <col min="5630" max="5630" width="5.5703125" style="69" customWidth="1"/>
    <col min="5631" max="5631" width="5.7109375" style="69" customWidth="1"/>
    <col min="5632" max="5632" width="4.140625" style="69" customWidth="1"/>
    <col min="5633" max="5633" width="16.42578125" style="69" customWidth="1"/>
    <col min="5634" max="5634" width="12.7109375" style="69" customWidth="1"/>
    <col min="5635" max="5635" width="16.28515625" style="69" customWidth="1"/>
    <col min="5636" max="5636" width="16" style="69" customWidth="1"/>
    <col min="5637" max="5637" width="9.140625" style="69"/>
    <col min="5638" max="5638" width="20" style="69" customWidth="1"/>
    <col min="5639" max="5641" width="14.28515625" style="69" bestFit="1" customWidth="1"/>
    <col min="5642" max="5883" width="9.140625" style="69"/>
    <col min="5884" max="5884" width="61" style="69" customWidth="1"/>
    <col min="5885" max="5885" width="17.7109375" style="69" customWidth="1"/>
    <col min="5886" max="5886" width="5.5703125" style="69" customWidth="1"/>
    <col min="5887" max="5887" width="5.7109375" style="69" customWidth="1"/>
    <col min="5888" max="5888" width="4.140625" style="69" customWidth="1"/>
    <col min="5889" max="5889" width="16.42578125" style="69" customWidth="1"/>
    <col min="5890" max="5890" width="12.7109375" style="69" customWidth="1"/>
    <col min="5891" max="5891" width="16.28515625" style="69" customWidth="1"/>
    <col min="5892" max="5892" width="16" style="69" customWidth="1"/>
    <col min="5893" max="5893" width="9.140625" style="69"/>
    <col min="5894" max="5894" width="20" style="69" customWidth="1"/>
    <col min="5895" max="5897" width="14.28515625" style="69" bestFit="1" customWidth="1"/>
    <col min="5898" max="6139" width="9.140625" style="69"/>
    <col min="6140" max="6140" width="61" style="69" customWidth="1"/>
    <col min="6141" max="6141" width="17.7109375" style="69" customWidth="1"/>
    <col min="6142" max="6142" width="5.5703125" style="69" customWidth="1"/>
    <col min="6143" max="6143" width="5.7109375" style="69" customWidth="1"/>
    <col min="6144" max="6144" width="4.140625" style="69" customWidth="1"/>
    <col min="6145" max="6145" width="16.42578125" style="69" customWidth="1"/>
    <col min="6146" max="6146" width="12.7109375" style="69" customWidth="1"/>
    <col min="6147" max="6147" width="16.28515625" style="69" customWidth="1"/>
    <col min="6148" max="6148" width="16" style="69" customWidth="1"/>
    <col min="6149" max="6149" width="9.140625" style="69"/>
    <col min="6150" max="6150" width="20" style="69" customWidth="1"/>
    <col min="6151" max="6153" width="14.28515625" style="69" bestFit="1" customWidth="1"/>
    <col min="6154" max="6395" width="9.140625" style="69"/>
    <col min="6396" max="6396" width="61" style="69" customWidth="1"/>
    <col min="6397" max="6397" width="17.7109375" style="69" customWidth="1"/>
    <col min="6398" max="6398" width="5.5703125" style="69" customWidth="1"/>
    <col min="6399" max="6399" width="5.7109375" style="69" customWidth="1"/>
    <col min="6400" max="6400" width="4.140625" style="69" customWidth="1"/>
    <col min="6401" max="6401" width="16.42578125" style="69" customWidth="1"/>
    <col min="6402" max="6402" width="12.7109375" style="69" customWidth="1"/>
    <col min="6403" max="6403" width="16.28515625" style="69" customWidth="1"/>
    <col min="6404" max="6404" width="16" style="69" customWidth="1"/>
    <col min="6405" max="6405" width="9.140625" style="69"/>
    <col min="6406" max="6406" width="20" style="69" customWidth="1"/>
    <col min="6407" max="6409" width="14.28515625" style="69" bestFit="1" customWidth="1"/>
    <col min="6410" max="6651" width="9.140625" style="69"/>
    <col min="6652" max="6652" width="61" style="69" customWidth="1"/>
    <col min="6653" max="6653" width="17.7109375" style="69" customWidth="1"/>
    <col min="6654" max="6654" width="5.5703125" style="69" customWidth="1"/>
    <col min="6655" max="6655" width="5.7109375" style="69" customWidth="1"/>
    <col min="6656" max="6656" width="4.140625" style="69" customWidth="1"/>
    <col min="6657" max="6657" width="16.42578125" style="69" customWidth="1"/>
    <col min="6658" max="6658" width="12.7109375" style="69" customWidth="1"/>
    <col min="6659" max="6659" width="16.28515625" style="69" customWidth="1"/>
    <col min="6660" max="6660" width="16" style="69" customWidth="1"/>
    <col min="6661" max="6661" width="9.140625" style="69"/>
    <col min="6662" max="6662" width="20" style="69" customWidth="1"/>
    <col min="6663" max="6665" width="14.28515625" style="69" bestFit="1" customWidth="1"/>
    <col min="6666" max="6907" width="9.140625" style="69"/>
    <col min="6908" max="6908" width="61" style="69" customWidth="1"/>
    <col min="6909" max="6909" width="17.7109375" style="69" customWidth="1"/>
    <col min="6910" max="6910" width="5.5703125" style="69" customWidth="1"/>
    <col min="6911" max="6911" width="5.7109375" style="69" customWidth="1"/>
    <col min="6912" max="6912" width="4.140625" style="69" customWidth="1"/>
    <col min="6913" max="6913" width="16.42578125" style="69" customWidth="1"/>
    <col min="6914" max="6914" width="12.7109375" style="69" customWidth="1"/>
    <col min="6915" max="6915" width="16.28515625" style="69" customWidth="1"/>
    <col min="6916" max="6916" width="16" style="69" customWidth="1"/>
    <col min="6917" max="6917" width="9.140625" style="69"/>
    <col min="6918" max="6918" width="20" style="69" customWidth="1"/>
    <col min="6919" max="6921" width="14.28515625" style="69" bestFit="1" customWidth="1"/>
    <col min="6922" max="7163" width="9.140625" style="69"/>
    <col min="7164" max="7164" width="61" style="69" customWidth="1"/>
    <col min="7165" max="7165" width="17.7109375" style="69" customWidth="1"/>
    <col min="7166" max="7166" width="5.5703125" style="69" customWidth="1"/>
    <col min="7167" max="7167" width="5.7109375" style="69" customWidth="1"/>
    <col min="7168" max="7168" width="4.140625" style="69" customWidth="1"/>
    <col min="7169" max="7169" width="16.42578125" style="69" customWidth="1"/>
    <col min="7170" max="7170" width="12.7109375" style="69" customWidth="1"/>
    <col min="7171" max="7171" width="16.28515625" style="69" customWidth="1"/>
    <col min="7172" max="7172" width="16" style="69" customWidth="1"/>
    <col min="7173" max="7173" width="9.140625" style="69"/>
    <col min="7174" max="7174" width="20" style="69" customWidth="1"/>
    <col min="7175" max="7177" width="14.28515625" style="69" bestFit="1" customWidth="1"/>
    <col min="7178" max="7419" width="9.140625" style="69"/>
    <col min="7420" max="7420" width="61" style="69" customWidth="1"/>
    <col min="7421" max="7421" width="17.7109375" style="69" customWidth="1"/>
    <col min="7422" max="7422" width="5.5703125" style="69" customWidth="1"/>
    <col min="7423" max="7423" width="5.7109375" style="69" customWidth="1"/>
    <col min="7424" max="7424" width="4.140625" style="69" customWidth="1"/>
    <col min="7425" max="7425" width="16.42578125" style="69" customWidth="1"/>
    <col min="7426" max="7426" width="12.7109375" style="69" customWidth="1"/>
    <col min="7427" max="7427" width="16.28515625" style="69" customWidth="1"/>
    <col min="7428" max="7428" width="16" style="69" customWidth="1"/>
    <col min="7429" max="7429" width="9.140625" style="69"/>
    <col min="7430" max="7430" width="20" style="69" customWidth="1"/>
    <col min="7431" max="7433" width="14.28515625" style="69" bestFit="1" customWidth="1"/>
    <col min="7434" max="7675" width="9.140625" style="69"/>
    <col min="7676" max="7676" width="61" style="69" customWidth="1"/>
    <col min="7677" max="7677" width="17.7109375" style="69" customWidth="1"/>
    <col min="7678" max="7678" width="5.5703125" style="69" customWidth="1"/>
    <col min="7679" max="7679" width="5.7109375" style="69" customWidth="1"/>
    <col min="7680" max="7680" width="4.140625" style="69" customWidth="1"/>
    <col min="7681" max="7681" width="16.42578125" style="69" customWidth="1"/>
    <col min="7682" max="7682" width="12.7109375" style="69" customWidth="1"/>
    <col min="7683" max="7683" width="16.28515625" style="69" customWidth="1"/>
    <col min="7684" max="7684" width="16" style="69" customWidth="1"/>
    <col min="7685" max="7685" width="9.140625" style="69"/>
    <col min="7686" max="7686" width="20" style="69" customWidth="1"/>
    <col min="7687" max="7689" width="14.28515625" style="69" bestFit="1" customWidth="1"/>
    <col min="7690" max="7931" width="9.140625" style="69"/>
    <col min="7932" max="7932" width="61" style="69" customWidth="1"/>
    <col min="7933" max="7933" width="17.7109375" style="69" customWidth="1"/>
    <col min="7934" max="7934" width="5.5703125" style="69" customWidth="1"/>
    <col min="7935" max="7935" width="5.7109375" style="69" customWidth="1"/>
    <col min="7936" max="7936" width="4.140625" style="69" customWidth="1"/>
    <col min="7937" max="7937" width="16.42578125" style="69" customWidth="1"/>
    <col min="7938" max="7938" width="12.7109375" style="69" customWidth="1"/>
    <col min="7939" max="7939" width="16.28515625" style="69" customWidth="1"/>
    <col min="7940" max="7940" width="16" style="69" customWidth="1"/>
    <col min="7941" max="7941" width="9.140625" style="69"/>
    <col min="7942" max="7942" width="20" style="69" customWidth="1"/>
    <col min="7943" max="7945" width="14.28515625" style="69" bestFit="1" customWidth="1"/>
    <col min="7946" max="8187" width="9.140625" style="69"/>
    <col min="8188" max="8188" width="61" style="69" customWidth="1"/>
    <col min="8189" max="8189" width="17.7109375" style="69" customWidth="1"/>
    <col min="8190" max="8190" width="5.5703125" style="69" customWidth="1"/>
    <col min="8191" max="8191" width="5.7109375" style="69" customWidth="1"/>
    <col min="8192" max="8192" width="4.140625" style="69" customWidth="1"/>
    <col min="8193" max="8193" width="16.42578125" style="69" customWidth="1"/>
    <col min="8194" max="8194" width="12.7109375" style="69" customWidth="1"/>
    <col min="8195" max="8195" width="16.28515625" style="69" customWidth="1"/>
    <col min="8196" max="8196" width="16" style="69" customWidth="1"/>
    <col min="8197" max="8197" width="9.140625" style="69"/>
    <col min="8198" max="8198" width="20" style="69" customWidth="1"/>
    <col min="8199" max="8201" width="14.28515625" style="69" bestFit="1" customWidth="1"/>
    <col min="8202" max="8443" width="9.140625" style="69"/>
    <col min="8444" max="8444" width="61" style="69" customWidth="1"/>
    <col min="8445" max="8445" width="17.7109375" style="69" customWidth="1"/>
    <col min="8446" max="8446" width="5.5703125" style="69" customWidth="1"/>
    <col min="8447" max="8447" width="5.7109375" style="69" customWidth="1"/>
    <col min="8448" max="8448" width="4.140625" style="69" customWidth="1"/>
    <col min="8449" max="8449" width="16.42578125" style="69" customWidth="1"/>
    <col min="8450" max="8450" width="12.7109375" style="69" customWidth="1"/>
    <col min="8451" max="8451" width="16.28515625" style="69" customWidth="1"/>
    <col min="8452" max="8452" width="16" style="69" customWidth="1"/>
    <col min="8453" max="8453" width="9.140625" style="69"/>
    <col min="8454" max="8454" width="20" style="69" customWidth="1"/>
    <col min="8455" max="8457" width="14.28515625" style="69" bestFit="1" customWidth="1"/>
    <col min="8458" max="8699" width="9.140625" style="69"/>
    <col min="8700" max="8700" width="61" style="69" customWidth="1"/>
    <col min="8701" max="8701" width="17.7109375" style="69" customWidth="1"/>
    <col min="8702" max="8702" width="5.5703125" style="69" customWidth="1"/>
    <col min="8703" max="8703" width="5.7109375" style="69" customWidth="1"/>
    <col min="8704" max="8704" width="4.140625" style="69" customWidth="1"/>
    <col min="8705" max="8705" width="16.42578125" style="69" customWidth="1"/>
    <col min="8706" max="8706" width="12.7109375" style="69" customWidth="1"/>
    <col min="8707" max="8707" width="16.28515625" style="69" customWidth="1"/>
    <col min="8708" max="8708" width="16" style="69" customWidth="1"/>
    <col min="8709" max="8709" width="9.140625" style="69"/>
    <col min="8710" max="8710" width="20" style="69" customWidth="1"/>
    <col min="8711" max="8713" width="14.28515625" style="69" bestFit="1" customWidth="1"/>
    <col min="8714" max="8955" width="9.140625" style="69"/>
    <col min="8956" max="8956" width="61" style="69" customWidth="1"/>
    <col min="8957" max="8957" width="17.7109375" style="69" customWidth="1"/>
    <col min="8958" max="8958" width="5.5703125" style="69" customWidth="1"/>
    <col min="8959" max="8959" width="5.7109375" style="69" customWidth="1"/>
    <col min="8960" max="8960" width="4.140625" style="69" customWidth="1"/>
    <col min="8961" max="8961" width="16.42578125" style="69" customWidth="1"/>
    <col min="8962" max="8962" width="12.7109375" style="69" customWidth="1"/>
    <col min="8963" max="8963" width="16.28515625" style="69" customWidth="1"/>
    <col min="8964" max="8964" width="16" style="69" customWidth="1"/>
    <col min="8965" max="8965" width="9.140625" style="69"/>
    <col min="8966" max="8966" width="20" style="69" customWidth="1"/>
    <col min="8967" max="8969" width="14.28515625" style="69" bestFit="1" customWidth="1"/>
    <col min="8970" max="9211" width="9.140625" style="69"/>
    <col min="9212" max="9212" width="61" style="69" customWidth="1"/>
    <col min="9213" max="9213" width="17.7109375" style="69" customWidth="1"/>
    <col min="9214" max="9214" width="5.5703125" style="69" customWidth="1"/>
    <col min="9215" max="9215" width="5.7109375" style="69" customWidth="1"/>
    <col min="9216" max="9216" width="4.140625" style="69" customWidth="1"/>
    <col min="9217" max="9217" width="16.42578125" style="69" customWidth="1"/>
    <col min="9218" max="9218" width="12.7109375" style="69" customWidth="1"/>
    <col min="9219" max="9219" width="16.28515625" style="69" customWidth="1"/>
    <col min="9220" max="9220" width="16" style="69" customWidth="1"/>
    <col min="9221" max="9221" width="9.140625" style="69"/>
    <col min="9222" max="9222" width="20" style="69" customWidth="1"/>
    <col min="9223" max="9225" width="14.28515625" style="69" bestFit="1" customWidth="1"/>
    <col min="9226" max="9467" width="9.140625" style="69"/>
    <col min="9468" max="9468" width="61" style="69" customWidth="1"/>
    <col min="9469" max="9469" width="17.7109375" style="69" customWidth="1"/>
    <col min="9470" max="9470" width="5.5703125" style="69" customWidth="1"/>
    <col min="9471" max="9471" width="5.7109375" style="69" customWidth="1"/>
    <col min="9472" max="9472" width="4.140625" style="69" customWidth="1"/>
    <col min="9473" max="9473" width="16.42578125" style="69" customWidth="1"/>
    <col min="9474" max="9474" width="12.7109375" style="69" customWidth="1"/>
    <col min="9475" max="9475" width="16.28515625" style="69" customWidth="1"/>
    <col min="9476" max="9476" width="16" style="69" customWidth="1"/>
    <col min="9477" max="9477" width="9.140625" style="69"/>
    <col min="9478" max="9478" width="20" style="69" customWidth="1"/>
    <col min="9479" max="9481" width="14.28515625" style="69" bestFit="1" customWidth="1"/>
    <col min="9482" max="9723" width="9.140625" style="69"/>
    <col min="9724" max="9724" width="61" style="69" customWidth="1"/>
    <col min="9725" max="9725" width="17.7109375" style="69" customWidth="1"/>
    <col min="9726" max="9726" width="5.5703125" style="69" customWidth="1"/>
    <col min="9727" max="9727" width="5.7109375" style="69" customWidth="1"/>
    <col min="9728" max="9728" width="4.140625" style="69" customWidth="1"/>
    <col min="9729" max="9729" width="16.42578125" style="69" customWidth="1"/>
    <col min="9730" max="9730" width="12.7109375" style="69" customWidth="1"/>
    <col min="9731" max="9731" width="16.28515625" style="69" customWidth="1"/>
    <col min="9732" max="9732" width="16" style="69" customWidth="1"/>
    <col min="9733" max="9733" width="9.140625" style="69"/>
    <col min="9734" max="9734" width="20" style="69" customWidth="1"/>
    <col min="9735" max="9737" width="14.28515625" style="69" bestFit="1" customWidth="1"/>
    <col min="9738" max="9979" width="9.140625" style="69"/>
    <col min="9980" max="9980" width="61" style="69" customWidth="1"/>
    <col min="9981" max="9981" width="17.7109375" style="69" customWidth="1"/>
    <col min="9982" max="9982" width="5.5703125" style="69" customWidth="1"/>
    <col min="9983" max="9983" width="5.7109375" style="69" customWidth="1"/>
    <col min="9984" max="9984" width="4.140625" style="69" customWidth="1"/>
    <col min="9985" max="9985" width="16.42578125" style="69" customWidth="1"/>
    <col min="9986" max="9986" width="12.7109375" style="69" customWidth="1"/>
    <col min="9987" max="9987" width="16.28515625" style="69" customWidth="1"/>
    <col min="9988" max="9988" width="16" style="69" customWidth="1"/>
    <col min="9989" max="9989" width="9.140625" style="69"/>
    <col min="9990" max="9990" width="20" style="69" customWidth="1"/>
    <col min="9991" max="9993" width="14.28515625" style="69" bestFit="1" customWidth="1"/>
    <col min="9994" max="10235" width="9.140625" style="69"/>
    <col min="10236" max="10236" width="61" style="69" customWidth="1"/>
    <col min="10237" max="10237" width="17.7109375" style="69" customWidth="1"/>
    <col min="10238" max="10238" width="5.5703125" style="69" customWidth="1"/>
    <col min="10239" max="10239" width="5.7109375" style="69" customWidth="1"/>
    <col min="10240" max="10240" width="4.140625" style="69" customWidth="1"/>
    <col min="10241" max="10241" width="16.42578125" style="69" customWidth="1"/>
    <col min="10242" max="10242" width="12.7109375" style="69" customWidth="1"/>
    <col min="10243" max="10243" width="16.28515625" style="69" customWidth="1"/>
    <col min="10244" max="10244" width="16" style="69" customWidth="1"/>
    <col min="10245" max="10245" width="9.140625" style="69"/>
    <col min="10246" max="10246" width="20" style="69" customWidth="1"/>
    <col min="10247" max="10249" width="14.28515625" style="69" bestFit="1" customWidth="1"/>
    <col min="10250" max="10491" width="9.140625" style="69"/>
    <col min="10492" max="10492" width="61" style="69" customWidth="1"/>
    <col min="10493" max="10493" width="17.7109375" style="69" customWidth="1"/>
    <col min="10494" max="10494" width="5.5703125" style="69" customWidth="1"/>
    <col min="10495" max="10495" width="5.7109375" style="69" customWidth="1"/>
    <col min="10496" max="10496" width="4.140625" style="69" customWidth="1"/>
    <col min="10497" max="10497" width="16.42578125" style="69" customWidth="1"/>
    <col min="10498" max="10498" width="12.7109375" style="69" customWidth="1"/>
    <col min="10499" max="10499" width="16.28515625" style="69" customWidth="1"/>
    <col min="10500" max="10500" width="16" style="69" customWidth="1"/>
    <col min="10501" max="10501" width="9.140625" style="69"/>
    <col min="10502" max="10502" width="20" style="69" customWidth="1"/>
    <col min="10503" max="10505" width="14.28515625" style="69" bestFit="1" customWidth="1"/>
    <col min="10506" max="10747" width="9.140625" style="69"/>
    <col min="10748" max="10748" width="61" style="69" customWidth="1"/>
    <col min="10749" max="10749" width="17.7109375" style="69" customWidth="1"/>
    <col min="10750" max="10750" width="5.5703125" style="69" customWidth="1"/>
    <col min="10751" max="10751" width="5.7109375" style="69" customWidth="1"/>
    <col min="10752" max="10752" width="4.140625" style="69" customWidth="1"/>
    <col min="10753" max="10753" width="16.42578125" style="69" customWidth="1"/>
    <col min="10754" max="10754" width="12.7109375" style="69" customWidth="1"/>
    <col min="10755" max="10755" width="16.28515625" style="69" customWidth="1"/>
    <col min="10756" max="10756" width="16" style="69" customWidth="1"/>
    <col min="10757" max="10757" width="9.140625" style="69"/>
    <col min="10758" max="10758" width="20" style="69" customWidth="1"/>
    <col min="10759" max="10761" width="14.28515625" style="69" bestFit="1" customWidth="1"/>
    <col min="10762" max="11003" width="9.140625" style="69"/>
    <col min="11004" max="11004" width="61" style="69" customWidth="1"/>
    <col min="11005" max="11005" width="17.7109375" style="69" customWidth="1"/>
    <col min="11006" max="11006" width="5.5703125" style="69" customWidth="1"/>
    <col min="11007" max="11007" width="5.7109375" style="69" customWidth="1"/>
    <col min="11008" max="11008" width="4.140625" style="69" customWidth="1"/>
    <col min="11009" max="11009" width="16.42578125" style="69" customWidth="1"/>
    <col min="11010" max="11010" width="12.7109375" style="69" customWidth="1"/>
    <col min="11011" max="11011" width="16.28515625" style="69" customWidth="1"/>
    <col min="11012" max="11012" width="16" style="69" customWidth="1"/>
    <col min="11013" max="11013" width="9.140625" style="69"/>
    <col min="11014" max="11014" width="20" style="69" customWidth="1"/>
    <col min="11015" max="11017" width="14.28515625" style="69" bestFit="1" customWidth="1"/>
    <col min="11018" max="11259" width="9.140625" style="69"/>
    <col min="11260" max="11260" width="61" style="69" customWidth="1"/>
    <col min="11261" max="11261" width="17.7109375" style="69" customWidth="1"/>
    <col min="11262" max="11262" width="5.5703125" style="69" customWidth="1"/>
    <col min="11263" max="11263" width="5.7109375" style="69" customWidth="1"/>
    <col min="11264" max="11264" width="4.140625" style="69" customWidth="1"/>
    <col min="11265" max="11265" width="16.42578125" style="69" customWidth="1"/>
    <col min="11266" max="11266" width="12.7109375" style="69" customWidth="1"/>
    <col min="11267" max="11267" width="16.28515625" style="69" customWidth="1"/>
    <col min="11268" max="11268" width="16" style="69" customWidth="1"/>
    <col min="11269" max="11269" width="9.140625" style="69"/>
    <col min="11270" max="11270" width="20" style="69" customWidth="1"/>
    <col min="11271" max="11273" width="14.28515625" style="69" bestFit="1" customWidth="1"/>
    <col min="11274" max="11515" width="9.140625" style="69"/>
    <col min="11516" max="11516" width="61" style="69" customWidth="1"/>
    <col min="11517" max="11517" width="17.7109375" style="69" customWidth="1"/>
    <col min="11518" max="11518" width="5.5703125" style="69" customWidth="1"/>
    <col min="11519" max="11519" width="5.7109375" style="69" customWidth="1"/>
    <col min="11520" max="11520" width="4.140625" style="69" customWidth="1"/>
    <col min="11521" max="11521" width="16.42578125" style="69" customWidth="1"/>
    <col min="11522" max="11522" width="12.7109375" style="69" customWidth="1"/>
    <col min="11523" max="11523" width="16.28515625" style="69" customWidth="1"/>
    <col min="11524" max="11524" width="16" style="69" customWidth="1"/>
    <col min="11525" max="11525" width="9.140625" style="69"/>
    <col min="11526" max="11526" width="20" style="69" customWidth="1"/>
    <col min="11527" max="11529" width="14.28515625" style="69" bestFit="1" customWidth="1"/>
    <col min="11530" max="11771" width="9.140625" style="69"/>
    <col min="11772" max="11772" width="61" style="69" customWidth="1"/>
    <col min="11773" max="11773" width="17.7109375" style="69" customWidth="1"/>
    <col min="11774" max="11774" width="5.5703125" style="69" customWidth="1"/>
    <col min="11775" max="11775" width="5.7109375" style="69" customWidth="1"/>
    <col min="11776" max="11776" width="4.140625" style="69" customWidth="1"/>
    <col min="11777" max="11777" width="16.42578125" style="69" customWidth="1"/>
    <col min="11778" max="11778" width="12.7109375" style="69" customWidth="1"/>
    <col min="11779" max="11779" width="16.28515625" style="69" customWidth="1"/>
    <col min="11780" max="11780" width="16" style="69" customWidth="1"/>
    <col min="11781" max="11781" width="9.140625" style="69"/>
    <col min="11782" max="11782" width="20" style="69" customWidth="1"/>
    <col min="11783" max="11785" width="14.28515625" style="69" bestFit="1" customWidth="1"/>
    <col min="11786" max="12027" width="9.140625" style="69"/>
    <col min="12028" max="12028" width="61" style="69" customWidth="1"/>
    <col min="12029" max="12029" width="17.7109375" style="69" customWidth="1"/>
    <col min="12030" max="12030" width="5.5703125" style="69" customWidth="1"/>
    <col min="12031" max="12031" width="5.7109375" style="69" customWidth="1"/>
    <col min="12032" max="12032" width="4.140625" style="69" customWidth="1"/>
    <col min="12033" max="12033" width="16.42578125" style="69" customWidth="1"/>
    <col min="12034" max="12034" width="12.7109375" style="69" customWidth="1"/>
    <col min="12035" max="12035" width="16.28515625" style="69" customWidth="1"/>
    <col min="12036" max="12036" width="16" style="69" customWidth="1"/>
    <col min="12037" max="12037" width="9.140625" style="69"/>
    <col min="12038" max="12038" width="20" style="69" customWidth="1"/>
    <col min="12039" max="12041" width="14.28515625" style="69" bestFit="1" customWidth="1"/>
    <col min="12042" max="12283" width="9.140625" style="69"/>
    <col min="12284" max="12284" width="61" style="69" customWidth="1"/>
    <col min="12285" max="12285" width="17.7109375" style="69" customWidth="1"/>
    <col min="12286" max="12286" width="5.5703125" style="69" customWidth="1"/>
    <col min="12287" max="12287" width="5.7109375" style="69" customWidth="1"/>
    <col min="12288" max="12288" width="4.140625" style="69" customWidth="1"/>
    <col min="12289" max="12289" width="16.42578125" style="69" customWidth="1"/>
    <col min="12290" max="12290" width="12.7109375" style="69" customWidth="1"/>
    <col min="12291" max="12291" width="16.28515625" style="69" customWidth="1"/>
    <col min="12292" max="12292" width="16" style="69" customWidth="1"/>
    <col min="12293" max="12293" width="9.140625" style="69"/>
    <col min="12294" max="12294" width="20" style="69" customWidth="1"/>
    <col min="12295" max="12297" width="14.28515625" style="69" bestFit="1" customWidth="1"/>
    <col min="12298" max="12539" width="9.140625" style="69"/>
    <col min="12540" max="12540" width="61" style="69" customWidth="1"/>
    <col min="12541" max="12541" width="17.7109375" style="69" customWidth="1"/>
    <col min="12542" max="12542" width="5.5703125" style="69" customWidth="1"/>
    <col min="12543" max="12543" width="5.7109375" style="69" customWidth="1"/>
    <col min="12544" max="12544" width="4.140625" style="69" customWidth="1"/>
    <col min="12545" max="12545" width="16.42578125" style="69" customWidth="1"/>
    <col min="12546" max="12546" width="12.7109375" style="69" customWidth="1"/>
    <col min="12547" max="12547" width="16.28515625" style="69" customWidth="1"/>
    <col min="12548" max="12548" width="16" style="69" customWidth="1"/>
    <col min="12549" max="12549" width="9.140625" style="69"/>
    <col min="12550" max="12550" width="20" style="69" customWidth="1"/>
    <col min="12551" max="12553" width="14.28515625" style="69" bestFit="1" customWidth="1"/>
    <col min="12554" max="12795" width="9.140625" style="69"/>
    <col min="12796" max="12796" width="61" style="69" customWidth="1"/>
    <col min="12797" max="12797" width="17.7109375" style="69" customWidth="1"/>
    <col min="12798" max="12798" width="5.5703125" style="69" customWidth="1"/>
    <col min="12799" max="12799" width="5.7109375" style="69" customWidth="1"/>
    <col min="12800" max="12800" width="4.140625" style="69" customWidth="1"/>
    <col min="12801" max="12801" width="16.42578125" style="69" customWidth="1"/>
    <col min="12802" max="12802" width="12.7109375" style="69" customWidth="1"/>
    <col min="12803" max="12803" width="16.28515625" style="69" customWidth="1"/>
    <col min="12804" max="12804" width="16" style="69" customWidth="1"/>
    <col min="12805" max="12805" width="9.140625" style="69"/>
    <col min="12806" max="12806" width="20" style="69" customWidth="1"/>
    <col min="12807" max="12809" width="14.28515625" style="69" bestFit="1" customWidth="1"/>
    <col min="12810" max="13051" width="9.140625" style="69"/>
    <col min="13052" max="13052" width="61" style="69" customWidth="1"/>
    <col min="13053" max="13053" width="17.7109375" style="69" customWidth="1"/>
    <col min="13054" max="13054" width="5.5703125" style="69" customWidth="1"/>
    <col min="13055" max="13055" width="5.7109375" style="69" customWidth="1"/>
    <col min="13056" max="13056" width="4.140625" style="69" customWidth="1"/>
    <col min="13057" max="13057" width="16.42578125" style="69" customWidth="1"/>
    <col min="13058" max="13058" width="12.7109375" style="69" customWidth="1"/>
    <col min="13059" max="13059" width="16.28515625" style="69" customWidth="1"/>
    <col min="13060" max="13060" width="16" style="69" customWidth="1"/>
    <col min="13061" max="13061" width="9.140625" style="69"/>
    <col min="13062" max="13062" width="20" style="69" customWidth="1"/>
    <col min="13063" max="13065" width="14.28515625" style="69" bestFit="1" customWidth="1"/>
    <col min="13066" max="13307" width="9.140625" style="69"/>
    <col min="13308" max="13308" width="61" style="69" customWidth="1"/>
    <col min="13309" max="13309" width="17.7109375" style="69" customWidth="1"/>
    <col min="13310" max="13310" width="5.5703125" style="69" customWidth="1"/>
    <col min="13311" max="13311" width="5.7109375" style="69" customWidth="1"/>
    <col min="13312" max="13312" width="4.140625" style="69" customWidth="1"/>
    <col min="13313" max="13313" width="16.42578125" style="69" customWidth="1"/>
    <col min="13314" max="13314" width="12.7109375" style="69" customWidth="1"/>
    <col min="13315" max="13315" width="16.28515625" style="69" customWidth="1"/>
    <col min="13316" max="13316" width="16" style="69" customWidth="1"/>
    <col min="13317" max="13317" width="9.140625" style="69"/>
    <col min="13318" max="13318" width="20" style="69" customWidth="1"/>
    <col min="13319" max="13321" width="14.28515625" style="69" bestFit="1" customWidth="1"/>
    <col min="13322" max="13563" width="9.140625" style="69"/>
    <col min="13564" max="13564" width="61" style="69" customWidth="1"/>
    <col min="13565" max="13565" width="17.7109375" style="69" customWidth="1"/>
    <col min="13566" max="13566" width="5.5703125" style="69" customWidth="1"/>
    <col min="13567" max="13567" width="5.7109375" style="69" customWidth="1"/>
    <col min="13568" max="13568" width="4.140625" style="69" customWidth="1"/>
    <col min="13569" max="13569" width="16.42578125" style="69" customWidth="1"/>
    <col min="13570" max="13570" width="12.7109375" style="69" customWidth="1"/>
    <col min="13571" max="13571" width="16.28515625" style="69" customWidth="1"/>
    <col min="13572" max="13572" width="16" style="69" customWidth="1"/>
    <col min="13573" max="13573" width="9.140625" style="69"/>
    <col min="13574" max="13574" width="20" style="69" customWidth="1"/>
    <col min="13575" max="13577" width="14.28515625" style="69" bestFit="1" customWidth="1"/>
    <col min="13578" max="13819" width="9.140625" style="69"/>
    <col min="13820" max="13820" width="61" style="69" customWidth="1"/>
    <col min="13821" max="13821" width="17.7109375" style="69" customWidth="1"/>
    <col min="13822" max="13822" width="5.5703125" style="69" customWidth="1"/>
    <col min="13823" max="13823" width="5.7109375" style="69" customWidth="1"/>
    <col min="13824" max="13824" width="4.140625" style="69" customWidth="1"/>
    <col min="13825" max="13825" width="16.42578125" style="69" customWidth="1"/>
    <col min="13826" max="13826" width="12.7109375" style="69" customWidth="1"/>
    <col min="13827" max="13827" width="16.28515625" style="69" customWidth="1"/>
    <col min="13828" max="13828" width="16" style="69" customWidth="1"/>
    <col min="13829" max="13829" width="9.140625" style="69"/>
    <col min="13830" max="13830" width="20" style="69" customWidth="1"/>
    <col min="13831" max="13833" width="14.28515625" style="69" bestFit="1" customWidth="1"/>
    <col min="13834" max="14075" width="9.140625" style="69"/>
    <col min="14076" max="14076" width="61" style="69" customWidth="1"/>
    <col min="14077" max="14077" width="17.7109375" style="69" customWidth="1"/>
    <col min="14078" max="14078" width="5.5703125" style="69" customWidth="1"/>
    <col min="14079" max="14079" width="5.7109375" style="69" customWidth="1"/>
    <col min="14080" max="14080" width="4.140625" style="69" customWidth="1"/>
    <col min="14081" max="14081" width="16.42578125" style="69" customWidth="1"/>
    <col min="14082" max="14082" width="12.7109375" style="69" customWidth="1"/>
    <col min="14083" max="14083" width="16.28515625" style="69" customWidth="1"/>
    <col min="14084" max="14084" width="16" style="69" customWidth="1"/>
    <col min="14085" max="14085" width="9.140625" style="69"/>
    <col min="14086" max="14086" width="20" style="69" customWidth="1"/>
    <col min="14087" max="14089" width="14.28515625" style="69" bestFit="1" customWidth="1"/>
    <col min="14090" max="14331" width="9.140625" style="69"/>
    <col min="14332" max="14332" width="61" style="69" customWidth="1"/>
    <col min="14333" max="14333" width="17.7109375" style="69" customWidth="1"/>
    <col min="14334" max="14334" width="5.5703125" style="69" customWidth="1"/>
    <col min="14335" max="14335" width="5.7109375" style="69" customWidth="1"/>
    <col min="14336" max="14336" width="4.140625" style="69" customWidth="1"/>
    <col min="14337" max="14337" width="16.42578125" style="69" customWidth="1"/>
    <col min="14338" max="14338" width="12.7109375" style="69" customWidth="1"/>
    <col min="14339" max="14339" width="16.28515625" style="69" customWidth="1"/>
    <col min="14340" max="14340" width="16" style="69" customWidth="1"/>
    <col min="14341" max="14341" width="9.140625" style="69"/>
    <col min="14342" max="14342" width="20" style="69" customWidth="1"/>
    <col min="14343" max="14345" width="14.28515625" style="69" bestFit="1" customWidth="1"/>
    <col min="14346" max="14587" width="9.140625" style="69"/>
    <col min="14588" max="14588" width="61" style="69" customWidth="1"/>
    <col min="14589" max="14589" width="17.7109375" style="69" customWidth="1"/>
    <col min="14590" max="14590" width="5.5703125" style="69" customWidth="1"/>
    <col min="14591" max="14591" width="5.7109375" style="69" customWidth="1"/>
    <col min="14592" max="14592" width="4.140625" style="69" customWidth="1"/>
    <col min="14593" max="14593" width="16.42578125" style="69" customWidth="1"/>
    <col min="14594" max="14594" width="12.7109375" style="69" customWidth="1"/>
    <col min="14595" max="14595" width="16.28515625" style="69" customWidth="1"/>
    <col min="14596" max="14596" width="16" style="69" customWidth="1"/>
    <col min="14597" max="14597" width="9.140625" style="69"/>
    <col min="14598" max="14598" width="20" style="69" customWidth="1"/>
    <col min="14599" max="14601" width="14.28515625" style="69" bestFit="1" customWidth="1"/>
    <col min="14602" max="14843" width="9.140625" style="69"/>
    <col min="14844" max="14844" width="61" style="69" customWidth="1"/>
    <col min="14845" max="14845" width="17.7109375" style="69" customWidth="1"/>
    <col min="14846" max="14846" width="5.5703125" style="69" customWidth="1"/>
    <col min="14847" max="14847" width="5.7109375" style="69" customWidth="1"/>
    <col min="14848" max="14848" width="4.140625" style="69" customWidth="1"/>
    <col min="14849" max="14849" width="16.42578125" style="69" customWidth="1"/>
    <col min="14850" max="14850" width="12.7109375" style="69" customWidth="1"/>
    <col min="14851" max="14851" width="16.28515625" style="69" customWidth="1"/>
    <col min="14852" max="14852" width="16" style="69" customWidth="1"/>
    <col min="14853" max="14853" width="9.140625" style="69"/>
    <col min="14854" max="14854" width="20" style="69" customWidth="1"/>
    <col min="14855" max="14857" width="14.28515625" style="69" bestFit="1" customWidth="1"/>
    <col min="14858" max="15099" width="9.140625" style="69"/>
    <col min="15100" max="15100" width="61" style="69" customWidth="1"/>
    <col min="15101" max="15101" width="17.7109375" style="69" customWidth="1"/>
    <col min="15102" max="15102" width="5.5703125" style="69" customWidth="1"/>
    <col min="15103" max="15103" width="5.7109375" style="69" customWidth="1"/>
    <col min="15104" max="15104" width="4.140625" style="69" customWidth="1"/>
    <col min="15105" max="15105" width="16.42578125" style="69" customWidth="1"/>
    <col min="15106" max="15106" width="12.7109375" style="69" customWidth="1"/>
    <col min="15107" max="15107" width="16.28515625" style="69" customWidth="1"/>
    <col min="15108" max="15108" width="16" style="69" customWidth="1"/>
    <col min="15109" max="15109" width="9.140625" style="69"/>
    <col min="15110" max="15110" width="20" style="69" customWidth="1"/>
    <col min="15111" max="15113" width="14.28515625" style="69" bestFit="1" customWidth="1"/>
    <col min="15114" max="15355" width="9.140625" style="69"/>
    <col min="15356" max="15356" width="61" style="69" customWidth="1"/>
    <col min="15357" max="15357" width="17.7109375" style="69" customWidth="1"/>
    <col min="15358" max="15358" width="5.5703125" style="69" customWidth="1"/>
    <col min="15359" max="15359" width="5.7109375" style="69" customWidth="1"/>
    <col min="15360" max="15360" width="4.140625" style="69" customWidth="1"/>
    <col min="15361" max="15361" width="16.42578125" style="69" customWidth="1"/>
    <col min="15362" max="15362" width="12.7109375" style="69" customWidth="1"/>
    <col min="15363" max="15363" width="16.28515625" style="69" customWidth="1"/>
    <col min="15364" max="15364" width="16" style="69" customWidth="1"/>
    <col min="15365" max="15365" width="9.140625" style="69"/>
    <col min="15366" max="15366" width="20" style="69" customWidth="1"/>
    <col min="15367" max="15369" width="14.28515625" style="69" bestFit="1" customWidth="1"/>
    <col min="15370" max="15611" width="9.140625" style="69"/>
    <col min="15612" max="15612" width="61" style="69" customWidth="1"/>
    <col min="15613" max="15613" width="17.7109375" style="69" customWidth="1"/>
    <col min="15614" max="15614" width="5.5703125" style="69" customWidth="1"/>
    <col min="15615" max="15615" width="5.7109375" style="69" customWidth="1"/>
    <col min="15616" max="15616" width="4.140625" style="69" customWidth="1"/>
    <col min="15617" max="15617" width="16.42578125" style="69" customWidth="1"/>
    <col min="15618" max="15618" width="12.7109375" style="69" customWidth="1"/>
    <col min="15619" max="15619" width="16.28515625" style="69" customWidth="1"/>
    <col min="15620" max="15620" width="16" style="69" customWidth="1"/>
    <col min="15621" max="15621" width="9.140625" style="69"/>
    <col min="15622" max="15622" width="20" style="69" customWidth="1"/>
    <col min="15623" max="15625" width="14.28515625" style="69" bestFit="1" customWidth="1"/>
    <col min="15626" max="15867" width="9.140625" style="69"/>
    <col min="15868" max="15868" width="61" style="69" customWidth="1"/>
    <col min="15869" max="15869" width="17.7109375" style="69" customWidth="1"/>
    <col min="15870" max="15870" width="5.5703125" style="69" customWidth="1"/>
    <col min="15871" max="15871" width="5.7109375" style="69" customWidth="1"/>
    <col min="15872" max="15872" width="4.140625" style="69" customWidth="1"/>
    <col min="15873" max="15873" width="16.42578125" style="69" customWidth="1"/>
    <col min="15874" max="15874" width="12.7109375" style="69" customWidth="1"/>
    <col min="15875" max="15875" width="16.28515625" style="69" customWidth="1"/>
    <col min="15876" max="15876" width="16" style="69" customWidth="1"/>
    <col min="15877" max="15877" width="9.140625" style="69"/>
    <col min="15878" max="15878" width="20" style="69" customWidth="1"/>
    <col min="15879" max="15881" width="14.28515625" style="69" bestFit="1" customWidth="1"/>
    <col min="15882" max="16123" width="9.140625" style="69"/>
    <col min="16124" max="16124" width="61" style="69" customWidth="1"/>
    <col min="16125" max="16125" width="17.7109375" style="69" customWidth="1"/>
    <col min="16126" max="16126" width="5.5703125" style="69" customWidth="1"/>
    <col min="16127" max="16127" width="5.7109375" style="69" customWidth="1"/>
    <col min="16128" max="16128" width="4.140625" style="69" customWidth="1"/>
    <col min="16129" max="16129" width="16.42578125" style="69" customWidth="1"/>
    <col min="16130" max="16130" width="12.7109375" style="69" customWidth="1"/>
    <col min="16131" max="16131" width="16.28515625" style="69" customWidth="1"/>
    <col min="16132" max="16132" width="16" style="69" customWidth="1"/>
    <col min="16133" max="16133" width="9.140625" style="69"/>
    <col min="16134" max="16134" width="20" style="69" customWidth="1"/>
    <col min="16135" max="16137" width="14.28515625" style="69" bestFit="1" customWidth="1"/>
    <col min="16138" max="16384" width="9.140625" style="69"/>
  </cols>
  <sheetData>
    <row r="1" spans="1:14" x14ac:dyDescent="0.25">
      <c r="G1" s="500" t="s">
        <v>982</v>
      </c>
      <c r="H1" s="505"/>
      <c r="I1" s="505"/>
      <c r="J1" s="400"/>
    </row>
    <row r="2" spans="1:14" x14ac:dyDescent="0.25">
      <c r="G2" s="500" t="s">
        <v>920</v>
      </c>
      <c r="H2" s="505"/>
      <c r="I2" s="505"/>
      <c r="J2" s="400"/>
    </row>
    <row r="3" spans="1:14" x14ac:dyDescent="0.25">
      <c r="G3" s="500" t="s">
        <v>918</v>
      </c>
      <c r="H3" s="505"/>
      <c r="I3" s="505"/>
      <c r="J3" s="400"/>
    </row>
    <row r="4" spans="1:14" x14ac:dyDescent="0.25">
      <c r="G4" s="500" t="s">
        <v>919</v>
      </c>
      <c r="H4" s="505"/>
      <c r="I4" s="505"/>
      <c r="J4" s="505"/>
    </row>
    <row r="5" spans="1:14" x14ac:dyDescent="0.25">
      <c r="G5" s="500" t="s">
        <v>1263</v>
      </c>
      <c r="H5" s="505"/>
      <c r="I5" s="505"/>
      <c r="J5" s="505"/>
    </row>
    <row r="6" spans="1:14" x14ac:dyDescent="0.25">
      <c r="G6" s="500" t="s">
        <v>1266</v>
      </c>
      <c r="H6" s="505"/>
      <c r="I6" s="505"/>
      <c r="J6" s="400"/>
    </row>
    <row r="7" spans="1:14" x14ac:dyDescent="0.25">
      <c r="H7" s="502"/>
      <c r="I7" s="502"/>
      <c r="J7" s="401"/>
    </row>
    <row r="8" spans="1:14" x14ac:dyDescent="0.25">
      <c r="K8" s="138"/>
    </row>
    <row r="9" spans="1:14" ht="36" customHeight="1" x14ac:dyDescent="0.25">
      <c r="A9" s="506" t="s">
        <v>1401</v>
      </c>
      <c r="B9" s="506"/>
      <c r="C9" s="506"/>
      <c r="D9" s="506"/>
      <c r="E9" s="506"/>
      <c r="F9" s="506"/>
      <c r="G9" s="506"/>
      <c r="H9" s="506"/>
      <c r="I9" s="506"/>
    </row>
    <row r="10" spans="1:14" x14ac:dyDescent="0.25">
      <c r="A10" s="402"/>
      <c r="B10" s="402"/>
      <c r="C10" s="402"/>
      <c r="D10" s="402"/>
      <c r="E10" s="402"/>
      <c r="F10" s="402"/>
      <c r="G10" s="402"/>
      <c r="H10" s="402"/>
      <c r="I10" s="402"/>
      <c r="N10" s="138"/>
    </row>
    <row r="11" spans="1:14" x14ac:dyDescent="0.25">
      <c r="A11" s="106"/>
      <c r="B11" s="105"/>
      <c r="C11" s="105"/>
      <c r="D11" s="105"/>
      <c r="E11" s="105"/>
      <c r="F11" s="105"/>
      <c r="G11" s="104"/>
      <c r="H11" s="104"/>
      <c r="I11" s="103" t="s">
        <v>675</v>
      </c>
      <c r="J11" s="139"/>
      <c r="K11" s="138"/>
      <c r="N11" s="138"/>
    </row>
    <row r="12" spans="1:14" x14ac:dyDescent="0.25">
      <c r="A12" s="504" t="s">
        <v>13</v>
      </c>
      <c r="B12" s="504" t="s">
        <v>58</v>
      </c>
      <c r="C12" s="504" t="s">
        <v>49</v>
      </c>
      <c r="D12" s="504" t="s">
        <v>670</v>
      </c>
      <c r="E12" s="504" t="s">
        <v>48</v>
      </c>
      <c r="F12" s="503" t="s">
        <v>527</v>
      </c>
      <c r="G12" s="503"/>
      <c r="H12" s="503"/>
      <c r="I12" s="503"/>
      <c r="J12" s="139"/>
      <c r="K12" s="138"/>
      <c r="M12" s="138"/>
      <c r="N12" s="138"/>
    </row>
    <row r="13" spans="1:14" s="102" customFormat="1" ht="57" x14ac:dyDescent="0.2">
      <c r="A13" s="504"/>
      <c r="B13" s="504"/>
      <c r="C13" s="504"/>
      <c r="D13" s="504"/>
      <c r="E13" s="504"/>
      <c r="F13" s="403" t="s">
        <v>669</v>
      </c>
      <c r="G13" s="403" t="s">
        <v>668</v>
      </c>
      <c r="H13" s="403" t="s">
        <v>786</v>
      </c>
      <c r="I13" s="403" t="s">
        <v>667</v>
      </c>
      <c r="J13" s="180"/>
      <c r="M13" s="179"/>
    </row>
    <row r="14" spans="1:14" x14ac:dyDescent="0.25">
      <c r="A14" s="101">
        <v>1</v>
      </c>
      <c r="B14" s="101">
        <v>2</v>
      </c>
      <c r="C14" s="101">
        <v>3</v>
      </c>
      <c r="D14" s="101">
        <v>4</v>
      </c>
      <c r="E14" s="101">
        <v>5</v>
      </c>
      <c r="F14" s="101">
        <v>6</v>
      </c>
      <c r="G14" s="101">
        <v>7</v>
      </c>
      <c r="H14" s="101">
        <v>8</v>
      </c>
      <c r="I14" s="101">
        <v>9</v>
      </c>
      <c r="J14" s="144"/>
      <c r="K14" s="145"/>
      <c r="M14" s="138"/>
    </row>
    <row r="15" spans="1:14" x14ac:dyDescent="0.25">
      <c r="A15" s="268" t="s">
        <v>59</v>
      </c>
      <c r="B15" s="84"/>
      <c r="C15" s="83"/>
      <c r="D15" s="83"/>
      <c r="E15" s="83"/>
      <c r="F15" s="82">
        <f>G15+H15+I15</f>
        <v>4154771.4</v>
      </c>
      <c r="G15" s="82">
        <f>G16+G315+G346+G358+G368+G372+G378</f>
        <v>2377989.1</v>
      </c>
      <c r="H15" s="82">
        <f>H16+H315+H346+H358+H368+H372+H378</f>
        <v>1530948</v>
      </c>
      <c r="I15" s="82">
        <f>I16+I315+I346+I358+I368+I372+I378</f>
        <v>245834.3</v>
      </c>
      <c r="J15" s="330">
        <f>F15-'3'!G13</f>
        <v>0</v>
      </c>
      <c r="K15" s="138"/>
      <c r="L15" s="138"/>
      <c r="M15" s="138"/>
    </row>
    <row r="16" spans="1:14" x14ac:dyDescent="0.25">
      <c r="A16" s="268" t="s">
        <v>666</v>
      </c>
      <c r="B16" s="84"/>
      <c r="C16" s="83"/>
      <c r="D16" s="83"/>
      <c r="E16" s="83"/>
      <c r="F16" s="82">
        <f>G16+H16+I16</f>
        <v>3969052.7</v>
      </c>
      <c r="G16" s="82">
        <f>G17+G55+G174+G184+G245+G263+G280+G297+G308</f>
        <v>2368317.7999999998</v>
      </c>
      <c r="H16" s="82">
        <f>H17+H55+H174+H184+H245+H263+H280+H297+H308</f>
        <v>1354900.6</v>
      </c>
      <c r="I16" s="82">
        <f>I17+I55+I174+I184+I245+I263+I280+I297+I308</f>
        <v>245834.3</v>
      </c>
      <c r="J16" s="139"/>
      <c r="K16" s="138"/>
      <c r="L16" s="138"/>
      <c r="M16" s="138"/>
    </row>
    <row r="17" spans="1:13" s="89" customFormat="1" ht="48.75" customHeight="1" x14ac:dyDescent="0.25">
      <c r="A17" s="268" t="str">
        <f>'3'!A162</f>
        <v>Муниципальная программа «Социальная поддержка населения муниципального образования Билибинский муниципальный район»</v>
      </c>
      <c r="B17" s="99" t="s">
        <v>15</v>
      </c>
      <c r="C17" s="94"/>
      <c r="D17" s="94"/>
      <c r="E17" s="94"/>
      <c r="F17" s="82">
        <f>G17+H17+I17</f>
        <v>120138.8</v>
      </c>
      <c r="G17" s="82">
        <f>G18+G26+G29+G42+G50</f>
        <v>32935.199999999997</v>
      </c>
      <c r="H17" s="82">
        <f>H18+H26+H29+H42+H50</f>
        <v>83003.600000000006</v>
      </c>
      <c r="I17" s="82">
        <f>I18+I26+I29+I42+I50</f>
        <v>4200</v>
      </c>
      <c r="J17" s="140">
        <f>I15-Доходы!C186</f>
        <v>0</v>
      </c>
      <c r="K17" s="141"/>
      <c r="M17" s="141"/>
    </row>
    <row r="18" spans="1:13" s="89" customFormat="1" ht="26.25" customHeight="1" x14ac:dyDescent="0.25">
      <c r="A18" s="268" t="s">
        <v>226</v>
      </c>
      <c r="B18" s="99" t="s">
        <v>223</v>
      </c>
      <c r="C18" s="94"/>
      <c r="D18" s="94"/>
      <c r="E18" s="94"/>
      <c r="F18" s="82">
        <f>G18+H18+I18</f>
        <v>16445.900000000001</v>
      </c>
      <c r="G18" s="82">
        <f>G19+G21</f>
        <v>5401.6</v>
      </c>
      <c r="H18" s="82">
        <f>H19+H21</f>
        <v>6844.3</v>
      </c>
      <c r="I18" s="82">
        <f>I19+I21</f>
        <v>4200</v>
      </c>
      <c r="J18" s="142"/>
    </row>
    <row r="19" spans="1:13" s="88" customFormat="1" ht="30.75" x14ac:dyDescent="0.3">
      <c r="A19" s="277" t="s">
        <v>227</v>
      </c>
      <c r="B19" s="100" t="s">
        <v>224</v>
      </c>
      <c r="C19" s="94"/>
      <c r="D19" s="94"/>
      <c r="E19" s="94"/>
      <c r="F19" s="90">
        <f t="shared" ref="F19:F28" si="0">G19+H19+I19</f>
        <v>2000</v>
      </c>
      <c r="G19" s="90">
        <f>G20</f>
        <v>0</v>
      </c>
      <c r="H19" s="90">
        <f>H20</f>
        <v>2000</v>
      </c>
      <c r="I19" s="90">
        <f>I20</f>
        <v>0</v>
      </c>
      <c r="J19" s="143"/>
    </row>
    <row r="20" spans="1:13" ht="30" x14ac:dyDescent="0.25">
      <c r="A20" s="176" t="str">
        <f>Расходы!A446</f>
        <v>Прочие мероприятия (Социальное обеспечение и иные выплаты населению)</v>
      </c>
      <c r="B20" s="166" t="s">
        <v>225</v>
      </c>
      <c r="C20" s="85">
        <v>300</v>
      </c>
      <c r="D20" s="85">
        <v>10</v>
      </c>
      <c r="E20" s="78" t="s">
        <v>38</v>
      </c>
      <c r="F20" s="77">
        <f t="shared" si="0"/>
        <v>2000</v>
      </c>
      <c r="G20" s="77">
        <v>0</v>
      </c>
      <c r="H20" s="77">
        <f>Расходы!F446</f>
        <v>2000</v>
      </c>
      <c r="I20" s="77">
        <v>0</v>
      </c>
      <c r="J20" s="114"/>
      <c r="K20" s="98"/>
    </row>
    <row r="21" spans="1:13" s="88" customFormat="1" ht="45" x14ac:dyDescent="0.25">
      <c r="A21" s="277" t="s">
        <v>369</v>
      </c>
      <c r="B21" s="100" t="s">
        <v>363</v>
      </c>
      <c r="C21" s="94"/>
      <c r="D21" s="94"/>
      <c r="E21" s="94"/>
      <c r="F21" s="90">
        <f>G21+H21+I21</f>
        <v>14445.9</v>
      </c>
      <c r="G21" s="90">
        <f>SUM(G22:G25)</f>
        <v>5401.6</v>
      </c>
      <c r="H21" s="90">
        <f>SUM(H22:H25)</f>
        <v>4844.3</v>
      </c>
      <c r="I21" s="90">
        <f t="shared" ref="I21" si="1">SUM(I22:I25)</f>
        <v>4200</v>
      </c>
      <c r="J21" s="181"/>
      <c r="K21" s="182"/>
    </row>
    <row r="22" spans="1:13" s="88" customFormat="1" ht="68.25" customHeight="1" x14ac:dyDescent="0.25">
      <c r="A22" s="176" t="str">
        <f>'3'!A482</f>
        <v>Расходы на проведение работ по увековечиванию памяти погибших при защите Отечества в ходе выполнения задач специальной военной операции (Закупка товаров, работ и услуг для обеспечения государственных (муниципальных) нужд)</v>
      </c>
      <c r="B22" s="79" t="str">
        <f>'3'!E482</f>
        <v>01 1 02 42170</v>
      </c>
      <c r="C22" s="78" t="str">
        <f>'3'!F482</f>
        <v>200</v>
      </c>
      <c r="D22" s="78" t="str">
        <f>'3'!C482</f>
        <v>08</v>
      </c>
      <c r="E22" s="78" t="str">
        <f>'3'!D482</f>
        <v>01</v>
      </c>
      <c r="F22" s="77">
        <f t="shared" ref="F22:F23" si="2">G22+H22+I22</f>
        <v>5401.6</v>
      </c>
      <c r="G22" s="77">
        <f>'3'!G482</f>
        <v>5401.6</v>
      </c>
      <c r="H22" s="77">
        <v>0</v>
      </c>
      <c r="I22" s="77">
        <v>0</v>
      </c>
      <c r="J22" s="181"/>
      <c r="K22" s="182"/>
    </row>
    <row r="23" spans="1:13" s="88" customFormat="1" ht="73.5" customHeight="1" x14ac:dyDescent="0.25">
      <c r="A23" s="176" t="str">
        <f>'3'!A483</f>
        <v>Расходы на проведение работ по увековечиванию памяти погибших при защите Отечества в ходе выполнения задач специальной военной операции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23" s="79" t="str">
        <f>'3'!E483</f>
        <v>01 1 02 4217М</v>
      </c>
      <c r="C23" s="78" t="str">
        <f>'3'!F483</f>
        <v>200</v>
      </c>
      <c r="D23" s="78" t="str">
        <f>'3'!C483</f>
        <v>08</v>
      </c>
      <c r="E23" s="78" t="str">
        <f>'3'!D483</f>
        <v>01</v>
      </c>
      <c r="F23" s="77">
        <f t="shared" si="2"/>
        <v>27.2</v>
      </c>
      <c r="G23" s="77">
        <v>0</v>
      </c>
      <c r="H23" s="77">
        <f>'3'!G483</f>
        <v>27.2</v>
      </c>
      <c r="I23" s="77">
        <v>0</v>
      </c>
      <c r="J23" s="181"/>
      <c r="K23" s="182"/>
    </row>
    <row r="24" spans="1:13" ht="45" x14ac:dyDescent="0.25">
      <c r="A24" s="176" t="str">
        <f>Расходы!A248</f>
        <v>Субсидии на возмещение недополученных доходов и (или) финансовое обеспечение (возмещение) расходов на возмещение затрат на погребение умерших (Иные бюджетные ассигнования)</v>
      </c>
      <c r="B24" s="166" t="s">
        <v>364</v>
      </c>
      <c r="C24" s="85">
        <v>800</v>
      </c>
      <c r="D24" s="78" t="s">
        <v>28</v>
      </c>
      <c r="E24" s="78" t="s">
        <v>28</v>
      </c>
      <c r="F24" s="77">
        <f t="shared" si="0"/>
        <v>4817.1000000000004</v>
      </c>
      <c r="G24" s="77">
        <v>0</v>
      </c>
      <c r="H24" s="77">
        <f>'3'!G455</f>
        <v>4817.1000000000004</v>
      </c>
      <c r="I24" s="77">
        <v>0</v>
      </c>
      <c r="J24" s="114"/>
      <c r="K24" s="98"/>
    </row>
    <row r="25" spans="1:13" ht="45" x14ac:dyDescent="0.25">
      <c r="A25" s="176" t="str">
        <f>Расходы!A249</f>
        <v>Возмещение специализированным службам по вопросам похоронного дела стоимости услуг по погребению в муниципальном образовании городское поселение Билибино (Иные бюджетные ассигнования)</v>
      </c>
      <c r="B25" s="166" t="s">
        <v>365</v>
      </c>
      <c r="C25" s="85">
        <v>800</v>
      </c>
      <c r="D25" s="78" t="s">
        <v>28</v>
      </c>
      <c r="E25" s="78" t="s">
        <v>28</v>
      </c>
      <c r="F25" s="77">
        <f t="shared" si="0"/>
        <v>4200</v>
      </c>
      <c r="G25" s="77">
        <v>0</v>
      </c>
      <c r="H25" s="77">
        <v>0</v>
      </c>
      <c r="I25" s="77">
        <f>'3'!G456</f>
        <v>4200</v>
      </c>
      <c r="J25" s="114"/>
      <c r="K25" s="98"/>
    </row>
    <row r="26" spans="1:13" s="81" customFormat="1" ht="134.25" customHeight="1" x14ac:dyDescent="0.25">
      <c r="A26" s="268" t="s">
        <v>464</v>
      </c>
      <c r="B26" s="99" t="s">
        <v>367</v>
      </c>
      <c r="C26" s="95"/>
      <c r="D26" s="83"/>
      <c r="E26" s="83"/>
      <c r="F26" s="82">
        <f t="shared" si="0"/>
        <v>19533.599999999999</v>
      </c>
      <c r="G26" s="82">
        <f>G27</f>
        <v>19533.599999999999</v>
      </c>
      <c r="H26" s="82">
        <f t="shared" ref="H26" si="3">H27</f>
        <v>0</v>
      </c>
      <c r="I26" s="82">
        <f>I27</f>
        <v>0</v>
      </c>
      <c r="J26" s="114"/>
      <c r="K26" s="98"/>
    </row>
    <row r="27" spans="1:13" s="88" customFormat="1" ht="30" x14ac:dyDescent="0.25">
      <c r="A27" s="277" t="s">
        <v>372</v>
      </c>
      <c r="B27" s="100" t="s">
        <v>368</v>
      </c>
      <c r="C27" s="94"/>
      <c r="D27" s="97"/>
      <c r="E27" s="97"/>
      <c r="F27" s="90">
        <f t="shared" si="0"/>
        <v>19533.599999999999</v>
      </c>
      <c r="G27" s="90">
        <f>SUM(G28:G28)</f>
        <v>19533.599999999999</v>
      </c>
      <c r="H27" s="90">
        <f>SUM(H28:H28)</f>
        <v>0</v>
      </c>
      <c r="I27" s="90">
        <f>SUM(I28:I28)</f>
        <v>0</v>
      </c>
      <c r="J27" s="181"/>
      <c r="K27" s="182"/>
    </row>
    <row r="28" spans="1:13" ht="60" x14ac:dyDescent="0.25">
      <c r="A28" s="124" t="str">
        <f>Расходы!A437</f>
        <v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 государственной (муниципальной) собственности)</v>
      </c>
      <c r="B28" s="79" t="str">
        <f>Расходы!D437</f>
        <v>01 2 01 Z082Д</v>
      </c>
      <c r="C28" s="78" t="str">
        <f>Расходы!E437</f>
        <v>400</v>
      </c>
      <c r="D28" s="78" t="s">
        <v>24</v>
      </c>
      <c r="E28" s="78" t="str">
        <f>Расходы!C437</f>
        <v>04</v>
      </c>
      <c r="F28" s="77">
        <f t="shared" si="0"/>
        <v>19533.599999999999</v>
      </c>
      <c r="G28" s="77">
        <f>Расходы!F437</f>
        <v>19533.599999999999</v>
      </c>
      <c r="H28" s="77">
        <v>0</v>
      </c>
      <c r="I28" s="77">
        <v>0</v>
      </c>
      <c r="J28" s="114"/>
      <c r="K28" s="98"/>
    </row>
    <row r="29" spans="1:13" s="81" customFormat="1" ht="29.25" x14ac:dyDescent="0.25">
      <c r="A29" s="268" t="s">
        <v>169</v>
      </c>
      <c r="B29" s="99" t="s">
        <v>221</v>
      </c>
      <c r="C29" s="95"/>
      <c r="D29" s="83"/>
      <c r="E29" s="83"/>
      <c r="F29" s="82">
        <f>G29+H29+I29</f>
        <v>76119</v>
      </c>
      <c r="G29" s="82">
        <f>G30+G38</f>
        <v>0</v>
      </c>
      <c r="H29" s="82">
        <f>H30+H38</f>
        <v>76119</v>
      </c>
      <c r="I29" s="82">
        <f>I30+I38</f>
        <v>0</v>
      </c>
      <c r="J29" s="114"/>
      <c r="K29" s="98"/>
    </row>
    <row r="30" spans="1:13" s="89" customFormat="1" ht="30" x14ac:dyDescent="0.25">
      <c r="A30" s="277" t="s">
        <v>205</v>
      </c>
      <c r="B30" s="100" t="s">
        <v>222</v>
      </c>
      <c r="C30" s="178"/>
      <c r="D30" s="91"/>
      <c r="E30" s="91"/>
      <c r="F30" s="90">
        <f>G30+H30+I30</f>
        <v>27017.3</v>
      </c>
      <c r="G30" s="90">
        <f>SUM(G31:G37)</f>
        <v>0</v>
      </c>
      <c r="H30" s="90">
        <f>SUM(H31:H37)</f>
        <v>27017.3</v>
      </c>
      <c r="I30" s="90">
        <f>SUM(I31:I37)</f>
        <v>0</v>
      </c>
      <c r="J30" s="181"/>
      <c r="K30" s="182"/>
    </row>
    <row r="31" spans="1:13" ht="82.5" customHeight="1" x14ac:dyDescent="0.25">
      <c r="A31" s="176" t="str">
        <f>Расходы!A449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1" s="166" t="s">
        <v>229</v>
      </c>
      <c r="C31" s="85">
        <v>100</v>
      </c>
      <c r="D31" s="78" t="s">
        <v>24</v>
      </c>
      <c r="E31" s="78" t="s">
        <v>38</v>
      </c>
      <c r="F31" s="77">
        <f>G31+H31+I31</f>
        <v>23300.400000000001</v>
      </c>
      <c r="G31" s="77">
        <v>0</v>
      </c>
      <c r="H31" s="77">
        <f>Расходы!F449</f>
        <v>23300.400000000001</v>
      </c>
      <c r="I31" s="77">
        <v>0</v>
      </c>
      <c r="J31" s="114"/>
      <c r="K31" s="98"/>
    </row>
    <row r="32" spans="1:13" s="81" customFormat="1" ht="45" x14ac:dyDescent="0.25">
      <c r="A32" s="176" t="str">
        <f>Расходы!A450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(муниципальных) нужд)</v>
      </c>
      <c r="B32" s="166" t="s">
        <v>229</v>
      </c>
      <c r="C32" s="85">
        <v>200</v>
      </c>
      <c r="D32" s="78" t="s">
        <v>24</v>
      </c>
      <c r="E32" s="78" t="s">
        <v>38</v>
      </c>
      <c r="F32" s="77">
        <f t="shared" ref="F32:F41" si="4">G32+H32+I32</f>
        <v>1200.2</v>
      </c>
      <c r="G32" s="77">
        <v>0</v>
      </c>
      <c r="H32" s="77">
        <f>Расходы!F450</f>
        <v>1200.2</v>
      </c>
      <c r="I32" s="77">
        <v>0</v>
      </c>
      <c r="J32" s="114"/>
      <c r="K32" s="98"/>
    </row>
    <row r="33" spans="1:11" s="81" customFormat="1" ht="45" x14ac:dyDescent="0.25">
      <c r="A33" s="176" t="str">
        <f>Расходы!A451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33" s="166" t="str">
        <f>B32</f>
        <v>01 3 01 00110</v>
      </c>
      <c r="C33" s="85">
        <v>800</v>
      </c>
      <c r="D33" s="78" t="s">
        <v>24</v>
      </c>
      <c r="E33" s="78" t="s">
        <v>38</v>
      </c>
      <c r="F33" s="77">
        <f t="shared" si="4"/>
        <v>0</v>
      </c>
      <c r="G33" s="77">
        <v>0</v>
      </c>
      <c r="H33" s="77">
        <f>Расходы!F451</f>
        <v>0</v>
      </c>
      <c r="I33" s="77">
        <v>0</v>
      </c>
      <c r="J33" s="114"/>
      <c r="K33" s="98"/>
    </row>
    <row r="34" spans="1:11" s="81" customFormat="1" ht="120" x14ac:dyDescent="0.25">
      <c r="A34" s="176" t="str">
        <f>Расходы!A452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4" s="79" t="s">
        <v>652</v>
      </c>
      <c r="C34" s="85">
        <v>100</v>
      </c>
      <c r="D34" s="78" t="s">
        <v>24</v>
      </c>
      <c r="E34" s="78" t="s">
        <v>38</v>
      </c>
      <c r="F34" s="77">
        <f t="shared" si="4"/>
        <v>1842.4</v>
      </c>
      <c r="G34" s="77">
        <v>0</v>
      </c>
      <c r="H34" s="77">
        <f>Расходы!F452</f>
        <v>1842.4</v>
      </c>
      <c r="I34" s="77">
        <v>0</v>
      </c>
      <c r="J34" s="114"/>
      <c r="K34" s="98"/>
    </row>
    <row r="35" spans="1:11" s="81" customFormat="1" ht="90" x14ac:dyDescent="0.25">
      <c r="A35" s="176" t="str">
        <f>Расходы!A453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5" s="166" t="s">
        <v>231</v>
      </c>
      <c r="C35" s="85">
        <v>100</v>
      </c>
      <c r="D35" s="78" t="s">
        <v>24</v>
      </c>
      <c r="E35" s="78" t="s">
        <v>38</v>
      </c>
      <c r="F35" s="77">
        <f t="shared" si="4"/>
        <v>674.3</v>
      </c>
      <c r="G35" s="77">
        <v>0</v>
      </c>
      <c r="H35" s="77">
        <f>Расходы!F453</f>
        <v>674.3</v>
      </c>
      <c r="I35" s="77">
        <v>0</v>
      </c>
      <c r="J35" s="114"/>
      <c r="K35" s="98"/>
    </row>
    <row r="36" spans="1:11" s="81" customFormat="1" ht="73.5" customHeight="1" x14ac:dyDescent="0.25">
      <c r="A36" s="176" t="str">
        <f>Расходы!A454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6" s="79" t="str">
        <f>Расходы!D454</f>
        <v>01 3 01 41040</v>
      </c>
      <c r="C36" s="78" t="str">
        <f>Расходы!E454</f>
        <v>100</v>
      </c>
      <c r="D36" s="78" t="s">
        <v>24</v>
      </c>
      <c r="E36" s="78" t="s">
        <v>38</v>
      </c>
      <c r="F36" s="77">
        <f t="shared" si="4"/>
        <v>0</v>
      </c>
      <c r="G36" s="77">
        <v>0</v>
      </c>
      <c r="H36" s="77">
        <f>'3'!G173</f>
        <v>0</v>
      </c>
      <c r="I36" s="77">
        <v>0</v>
      </c>
      <c r="J36" s="114"/>
      <c r="K36" s="98"/>
    </row>
    <row r="37" spans="1:11" s="81" customFormat="1" ht="93.75" customHeight="1" x14ac:dyDescent="0.25">
      <c r="A37" s="176" t="str">
        <f>'3'!A174</f>
        <v>Иные межбюджетные трансферты бюджетам муниципальных образований Чукотского автономного округа за достижение показателей деятельности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7" s="86" t="str">
        <f>'3'!E174</f>
        <v>01 3 01 4555Г</v>
      </c>
      <c r="C37" s="86" t="str">
        <f>'3'!F174</f>
        <v>100</v>
      </c>
      <c r="D37" s="275" t="str">
        <f>'3'!C174</f>
        <v>10</v>
      </c>
      <c r="E37" s="275" t="str">
        <f>'3'!D174</f>
        <v>06</v>
      </c>
      <c r="F37" s="77">
        <f t="shared" si="4"/>
        <v>0</v>
      </c>
      <c r="G37" s="77">
        <f>'3'!G174</f>
        <v>0</v>
      </c>
      <c r="H37" s="77">
        <v>0</v>
      </c>
      <c r="I37" s="77">
        <v>0</v>
      </c>
      <c r="J37" s="114"/>
      <c r="K37" s="98"/>
    </row>
    <row r="38" spans="1:11" s="88" customFormat="1" ht="45" x14ac:dyDescent="0.25">
      <c r="A38" s="277" t="s">
        <v>531</v>
      </c>
      <c r="B38" s="100" t="s">
        <v>532</v>
      </c>
      <c r="C38" s="94"/>
      <c r="D38" s="97"/>
      <c r="E38" s="97"/>
      <c r="F38" s="90">
        <f t="shared" si="4"/>
        <v>49101.7</v>
      </c>
      <c r="G38" s="90">
        <f>SUM(G39:G41)</f>
        <v>0</v>
      </c>
      <c r="H38" s="90">
        <f t="shared" ref="H38:I38" si="5">SUM(H39:H41)</f>
        <v>49101.7</v>
      </c>
      <c r="I38" s="90">
        <f t="shared" si="5"/>
        <v>0</v>
      </c>
      <c r="J38" s="181"/>
      <c r="K38" s="182"/>
    </row>
    <row r="39" spans="1:11" s="81" customFormat="1" ht="75" x14ac:dyDescent="0.25">
      <c r="A39" s="300" t="str">
        <f>Расходы!A457</f>
        <v>Расходы на обеспечение деятельности муниципальных казенных учреждений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9" s="79" t="str">
        <f>Расходы!D457</f>
        <v>01 3 02 A0110</v>
      </c>
      <c r="C39" s="85">
        <v>100</v>
      </c>
      <c r="D39" s="78" t="s">
        <v>24</v>
      </c>
      <c r="E39" s="78" t="s">
        <v>38</v>
      </c>
      <c r="F39" s="77">
        <f t="shared" si="4"/>
        <v>45534.3</v>
      </c>
      <c r="G39" s="77">
        <v>0</v>
      </c>
      <c r="H39" s="77">
        <f>Расходы!F457</f>
        <v>45534.3</v>
      </c>
      <c r="I39" s="77">
        <v>0</v>
      </c>
      <c r="J39" s="114"/>
      <c r="K39" s="98"/>
    </row>
    <row r="40" spans="1:11" s="81" customFormat="1" ht="45" x14ac:dyDescent="0.25">
      <c r="A40" s="300" t="str">
        <f>Расходы!A458</f>
        <v>Расходы на обеспечение деятельности муниципальных казенных учреждений (Закупка товаров, работ и услуг для обеспечения государственных (муниципальных) нужд)</v>
      </c>
      <c r="B40" s="79" t="str">
        <f>Расходы!D458</f>
        <v>01 3 02 A0110</v>
      </c>
      <c r="C40" s="85">
        <v>200</v>
      </c>
      <c r="D40" s="78" t="s">
        <v>24</v>
      </c>
      <c r="E40" s="78" t="s">
        <v>38</v>
      </c>
      <c r="F40" s="77">
        <f t="shared" si="4"/>
        <v>2107.4</v>
      </c>
      <c r="G40" s="77">
        <v>0</v>
      </c>
      <c r="H40" s="77">
        <f>Расходы!F458</f>
        <v>2107.4</v>
      </c>
      <c r="I40" s="77">
        <v>0</v>
      </c>
      <c r="J40" s="114"/>
      <c r="K40" s="98"/>
    </row>
    <row r="41" spans="1:11" s="81" customFormat="1" ht="90" x14ac:dyDescent="0.25">
      <c r="A41" s="176" t="str">
        <f>Расходы!A459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41" s="79" t="s">
        <v>534</v>
      </c>
      <c r="C41" s="85">
        <v>100</v>
      </c>
      <c r="D41" s="78" t="s">
        <v>24</v>
      </c>
      <c r="E41" s="78" t="s">
        <v>38</v>
      </c>
      <c r="F41" s="77">
        <f t="shared" si="4"/>
        <v>1460</v>
      </c>
      <c r="G41" s="77">
        <v>0</v>
      </c>
      <c r="H41" s="77">
        <f>Расходы!F459</f>
        <v>1460</v>
      </c>
      <c r="I41" s="77">
        <v>0</v>
      </c>
      <c r="J41" s="114"/>
      <c r="K41" s="98"/>
    </row>
    <row r="42" spans="1:11" s="81" customFormat="1" ht="29.25" x14ac:dyDescent="0.25">
      <c r="A42" s="268" t="s">
        <v>537</v>
      </c>
      <c r="B42" s="84" t="s">
        <v>538</v>
      </c>
      <c r="C42" s="95"/>
      <c r="D42" s="95"/>
      <c r="E42" s="95"/>
      <c r="F42" s="82">
        <f>G42+H42+I42</f>
        <v>0</v>
      </c>
      <c r="G42" s="82">
        <f>G43+G47</f>
        <v>0</v>
      </c>
      <c r="H42" s="82">
        <f t="shared" ref="H42:I42" si="6">H43+H47</f>
        <v>0</v>
      </c>
      <c r="I42" s="82">
        <f t="shared" si="6"/>
        <v>0</v>
      </c>
      <c r="J42" s="114"/>
      <c r="K42" s="98"/>
    </row>
    <row r="43" spans="1:11" s="88" customFormat="1" ht="30" x14ac:dyDescent="0.25">
      <c r="A43" s="277" t="s">
        <v>604</v>
      </c>
      <c r="B43" s="96" t="s">
        <v>603</v>
      </c>
      <c r="C43" s="94"/>
      <c r="D43" s="94"/>
      <c r="E43" s="94"/>
      <c r="F43" s="90">
        <f>F44+F46+F45</f>
        <v>0</v>
      </c>
      <c r="G43" s="90">
        <f>SUM(G44:G46)</f>
        <v>0</v>
      </c>
      <c r="H43" s="90">
        <f t="shared" ref="H43:I43" si="7">SUM(H44:H46)</f>
        <v>0</v>
      </c>
      <c r="I43" s="90">
        <f t="shared" si="7"/>
        <v>0</v>
      </c>
      <c r="J43" s="181"/>
      <c r="K43" s="182"/>
    </row>
    <row r="44" spans="1:11" s="81" customFormat="1" ht="80.25" customHeight="1" x14ac:dyDescent="0.25">
      <c r="A44" s="300" t="str">
        <f>Расходы!A178</f>
        <v>Расходы на обеспечение устойчивого сокращения непригодного для проживания жилого фонда за счет средств государственной корпорации Фонда содействия реформированию жилищно-коммунального хозяйства (Капитальные вложения в объекты  государственной (муниципальной) собственности)</v>
      </c>
      <c r="B44" s="125" t="str">
        <f>'3'!E384</f>
        <v>01 5 F3 67483</v>
      </c>
      <c r="C44" s="78" t="s">
        <v>1</v>
      </c>
      <c r="D44" s="78" t="s">
        <v>28</v>
      </c>
      <c r="E44" s="78" t="s">
        <v>15</v>
      </c>
      <c r="F44" s="77">
        <f t="shared" ref="F44:F92" si="8">G44+H44+I44</f>
        <v>0</v>
      </c>
      <c r="G44" s="77">
        <f>Расходы!F178</f>
        <v>0</v>
      </c>
      <c r="H44" s="77"/>
      <c r="I44" s="77">
        <v>0</v>
      </c>
      <c r="J44" s="114"/>
      <c r="K44" s="98"/>
    </row>
    <row r="45" spans="1:11" s="81" customFormat="1" ht="47.25" customHeight="1" x14ac:dyDescent="0.25">
      <c r="A45" s="300" t="str">
        <f>'3'!A385</f>
        <v>Расходы на обеспечение устойчивого сокращения непригодного для проживания жилого фонда (Капитальные вложения в объекты  государственной (муниципальной) собственности)</v>
      </c>
      <c r="B45" s="125" t="str">
        <f>'3'!E385</f>
        <v>01 5 F3 67484</v>
      </c>
      <c r="C45" s="13" t="str">
        <f>'3'!F385</f>
        <v>400</v>
      </c>
      <c r="D45" s="13" t="str">
        <f>'3'!C385</f>
        <v>05</v>
      </c>
      <c r="E45" s="13" t="str">
        <f>'3'!D385</f>
        <v>01</v>
      </c>
      <c r="F45" s="77">
        <f t="shared" si="8"/>
        <v>0</v>
      </c>
      <c r="G45" s="77">
        <f>'3'!G385</f>
        <v>0</v>
      </c>
      <c r="H45" s="77">
        <v>0</v>
      </c>
      <c r="I45" s="77">
        <v>0</v>
      </c>
      <c r="J45" s="114"/>
      <c r="K45" s="98"/>
    </row>
    <row r="46" spans="1:11" s="81" customFormat="1" ht="60" x14ac:dyDescent="0.25">
      <c r="A46" s="300" t="str">
        <f>Расходы!A180</f>
        <v>Расходы на обеспечение устойчивого сокращения непригодного для проживания жилого фонда (софинансирование обязательств за счет средств местного бюджета)  (Капитальные вложения в объекты  государственной (муниципальной) собственности)</v>
      </c>
      <c r="B46" s="167" t="str">
        <f>Расходы!D180</f>
        <v>01 5 F3 6748М</v>
      </c>
      <c r="C46" s="78" t="s">
        <v>1</v>
      </c>
      <c r="D46" s="78" t="s">
        <v>28</v>
      </c>
      <c r="E46" s="78" t="s">
        <v>15</v>
      </c>
      <c r="F46" s="77">
        <f t="shared" ref="F46:F49" si="9">G46+H46+I46</f>
        <v>0</v>
      </c>
      <c r="G46" s="77">
        <v>0</v>
      </c>
      <c r="H46" s="77">
        <f>Расходы!F180</f>
        <v>0</v>
      </c>
      <c r="I46" s="77">
        <v>0</v>
      </c>
      <c r="J46" s="114"/>
      <c r="K46" s="98"/>
    </row>
    <row r="47" spans="1:11" s="81" customFormat="1" ht="35.25" customHeight="1" x14ac:dyDescent="0.25">
      <c r="A47" s="38"/>
      <c r="B47" s="394"/>
      <c r="C47" s="83"/>
      <c r="D47" s="83"/>
      <c r="E47" s="83"/>
      <c r="F47" s="82">
        <f t="shared" si="9"/>
        <v>0</v>
      </c>
      <c r="G47" s="82">
        <f t="shared" ref="G47:I48" si="10">G48</f>
        <v>0</v>
      </c>
      <c r="H47" s="82">
        <f t="shared" si="10"/>
        <v>0</v>
      </c>
      <c r="I47" s="82">
        <f t="shared" si="10"/>
        <v>0</v>
      </c>
      <c r="J47" s="114"/>
      <c r="K47" s="98"/>
    </row>
    <row r="48" spans="1:11" s="81" customFormat="1" ht="37.5" customHeight="1" x14ac:dyDescent="0.25">
      <c r="A48" s="38"/>
      <c r="B48" s="394"/>
      <c r="C48" s="83"/>
      <c r="D48" s="83"/>
      <c r="E48" s="83"/>
      <c r="F48" s="82">
        <f t="shared" si="9"/>
        <v>0</v>
      </c>
      <c r="G48" s="82">
        <f t="shared" si="10"/>
        <v>0</v>
      </c>
      <c r="H48" s="82">
        <f t="shared" si="10"/>
        <v>0</v>
      </c>
      <c r="I48" s="82">
        <f t="shared" si="10"/>
        <v>0</v>
      </c>
      <c r="J48" s="114"/>
      <c r="K48" s="98"/>
    </row>
    <row r="49" spans="1:11" s="81" customFormat="1" ht="51.75" customHeight="1" x14ac:dyDescent="0.25">
      <c r="A49" s="300"/>
      <c r="B49" s="167"/>
      <c r="C49" s="171"/>
      <c r="D49" s="171"/>
      <c r="E49" s="171"/>
      <c r="F49" s="77">
        <f t="shared" si="9"/>
        <v>0</v>
      </c>
      <c r="G49" s="77"/>
      <c r="H49" s="77">
        <v>0</v>
      </c>
      <c r="I49" s="77">
        <v>0</v>
      </c>
      <c r="J49" s="114"/>
      <c r="K49" s="98"/>
    </row>
    <row r="50" spans="1:11" s="81" customFormat="1" ht="51" customHeight="1" x14ac:dyDescent="0.25">
      <c r="A50" s="268" t="s">
        <v>539</v>
      </c>
      <c r="B50" s="84" t="s">
        <v>540</v>
      </c>
      <c r="C50" s="95"/>
      <c r="D50" s="95"/>
      <c r="E50" s="95"/>
      <c r="F50" s="82">
        <f t="shared" si="8"/>
        <v>8040.3</v>
      </c>
      <c r="G50" s="82">
        <f>G51</f>
        <v>8000</v>
      </c>
      <c r="H50" s="82">
        <f t="shared" ref="H50:I50" si="11">H51</f>
        <v>40.299999999999997</v>
      </c>
      <c r="I50" s="82">
        <f t="shared" si="11"/>
        <v>0</v>
      </c>
      <c r="J50" s="114"/>
      <c r="K50" s="98"/>
    </row>
    <row r="51" spans="1:11" s="88" customFormat="1" ht="90.75" x14ac:dyDescent="0.3">
      <c r="A51" s="277" t="s">
        <v>541</v>
      </c>
      <c r="B51" s="96" t="s">
        <v>542</v>
      </c>
      <c r="C51" s="94"/>
      <c r="D51" s="94"/>
      <c r="E51" s="94"/>
      <c r="F51" s="90">
        <f>G51+H51+I51</f>
        <v>8040.3</v>
      </c>
      <c r="G51" s="90">
        <f>SUM(G52:G54)</f>
        <v>8000</v>
      </c>
      <c r="H51" s="90">
        <f>SUM(H52:H54)</f>
        <v>40.299999999999997</v>
      </c>
      <c r="I51" s="90">
        <f>SUM(I52:I54)</f>
        <v>0</v>
      </c>
      <c r="J51" s="121"/>
      <c r="K51" s="122"/>
    </row>
    <row r="52" spans="1:11" ht="63.75" customHeight="1" x14ac:dyDescent="0.25">
      <c r="A52" s="176" t="str">
        <f>Расходы!A183</f>
        <v>Расходы на выполнение ремонта жилых помещений муниципального жилищного фонда, а также реконструкции зданий для перевода нежилых помещений в категорию жилых помещений (Закупка товаров, работ и услуг для обеспечения государственных (муниципальных) нужд)</v>
      </c>
      <c r="B52" s="86" t="str">
        <f>'3'!E389</f>
        <v>01 6 01 S2380</v>
      </c>
      <c r="C52" s="78" t="s">
        <v>53</v>
      </c>
      <c r="D52" s="78" t="s">
        <v>28</v>
      </c>
      <c r="E52" s="78" t="s">
        <v>15</v>
      </c>
      <c r="F52" s="77">
        <f t="shared" si="8"/>
        <v>8000</v>
      </c>
      <c r="G52" s="77">
        <f>'3'!G389</f>
        <v>8000</v>
      </c>
      <c r="H52" s="77">
        <v>0</v>
      </c>
      <c r="I52" s="77">
        <v>0</v>
      </c>
      <c r="J52" s="114"/>
      <c r="K52" s="98"/>
    </row>
    <row r="53" spans="1:11" s="81" customFormat="1" ht="94.5" customHeight="1" x14ac:dyDescent="0.25">
      <c r="A53" s="300" t="str">
        <f>Расходы!A184</f>
        <v>Расходы на выполнение ремонта жилых помещений муниципального жилищного фонда, а также реконструкции зданий для перевода нежилых помещений в категорию жилых помещений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53" s="125" t="str">
        <f>'3'!E390</f>
        <v>01 6 01 S238М</v>
      </c>
      <c r="C53" s="78" t="s">
        <v>53</v>
      </c>
      <c r="D53" s="78" t="s">
        <v>28</v>
      </c>
      <c r="E53" s="78" t="s">
        <v>15</v>
      </c>
      <c r="F53" s="77">
        <f t="shared" si="8"/>
        <v>40.299999999999997</v>
      </c>
      <c r="G53" s="77">
        <v>0</v>
      </c>
      <c r="H53" s="77">
        <f>'3'!G390</f>
        <v>40.299999999999997</v>
      </c>
      <c r="I53" s="77">
        <v>0</v>
      </c>
      <c r="J53" s="114"/>
      <c r="K53" s="98"/>
    </row>
    <row r="54" spans="1:11" s="81" customFormat="1" ht="97.5" customHeight="1" x14ac:dyDescent="0.25">
      <c r="A54" s="300" t="str">
        <f>Расходы!A185</f>
        <v>Расходы на выкуп жилых помещений для переселения граждан из аварийного жилья, а также предоставления гражданам, состоящим на учете в качестве нуждающихся в улучшении жилищных условий (софинансирование обязательств за счет средств местного бюджета)  (Капитальные вложения в объекты  государственной (муниципальной) собственности)</v>
      </c>
      <c r="B54" s="125" t="str">
        <f>'3'!E391</f>
        <v>01 6 01 S240М</v>
      </c>
      <c r="C54" s="78" t="s">
        <v>1</v>
      </c>
      <c r="D54" s="78" t="s">
        <v>28</v>
      </c>
      <c r="E54" s="78" t="s">
        <v>15</v>
      </c>
      <c r="F54" s="77">
        <f t="shared" si="8"/>
        <v>0</v>
      </c>
      <c r="G54" s="77">
        <v>0</v>
      </c>
      <c r="H54" s="77">
        <f>'3'!G391</f>
        <v>0</v>
      </c>
      <c r="I54" s="77">
        <v>0</v>
      </c>
      <c r="J54" s="114"/>
      <c r="K54" s="98"/>
    </row>
    <row r="55" spans="1:11" s="81" customFormat="1" ht="57.75" x14ac:dyDescent="0.25">
      <c r="A55" s="267" t="str">
        <f>'3'!A24</f>
        <v>Муниципальная программа «Развитие образования, культуры, молодежной политики, массового спорта и средств массовой информации в муниципальном образовании Билибинский муниципальный район»</v>
      </c>
      <c r="B55" s="84" t="s">
        <v>16</v>
      </c>
      <c r="C55" s="95"/>
      <c r="D55" s="95"/>
      <c r="E55" s="95"/>
      <c r="F55" s="82">
        <f t="shared" si="8"/>
        <v>2199302.7000000002</v>
      </c>
      <c r="G55" s="82">
        <f>G56+G123+G130+G144</f>
        <v>1514890</v>
      </c>
      <c r="H55" s="82">
        <f>H56+H123+H130+H144</f>
        <v>645280.9</v>
      </c>
      <c r="I55" s="82">
        <f>I56+I123+I130+I144</f>
        <v>39131.800000000003</v>
      </c>
      <c r="J55" s="114"/>
      <c r="K55" s="98"/>
    </row>
    <row r="56" spans="1:11" s="81" customFormat="1" ht="57.75" x14ac:dyDescent="0.25">
      <c r="A56" s="267" t="str">
        <f>'3'!A37</f>
        <v>Подпрограмма: «Обеспечение государственных гарантий и развитие современной инфраструктуры образования, культуры, молодёжной политики и средств массовой информации в Билибинском муниципальном районе»</v>
      </c>
      <c r="B56" s="84" t="s">
        <v>191</v>
      </c>
      <c r="C56" s="95"/>
      <c r="D56" s="82"/>
      <c r="E56" s="95"/>
      <c r="F56" s="82">
        <f>G56+H56+I56</f>
        <v>129106.1</v>
      </c>
      <c r="G56" s="82">
        <f>G57+G71+G78+G115+G121+G119+G105</f>
        <v>127517</v>
      </c>
      <c r="H56" s="82">
        <f>H57+H71+H78+H115+H121+H119+H105</f>
        <v>1589.1</v>
      </c>
      <c r="I56" s="82">
        <f>I57+I71+I78+I115+I121+I119+I105</f>
        <v>0</v>
      </c>
      <c r="J56" s="114"/>
      <c r="K56" s="98"/>
    </row>
    <row r="57" spans="1:11" s="88" customFormat="1" ht="30" x14ac:dyDescent="0.25">
      <c r="A57" s="276" t="s">
        <v>203</v>
      </c>
      <c r="B57" s="96" t="s">
        <v>198</v>
      </c>
      <c r="C57" s="94"/>
      <c r="D57" s="94"/>
      <c r="E57" s="94"/>
      <c r="F57" s="90">
        <f>G57+H57+I57</f>
        <v>19539.2</v>
      </c>
      <c r="G57" s="90">
        <f>SUM(G58:G70)</f>
        <v>19313.900000000001</v>
      </c>
      <c r="H57" s="90">
        <f t="shared" ref="H57:I57" si="12">SUM(H58:H70)</f>
        <v>225.3</v>
      </c>
      <c r="I57" s="90">
        <f t="shared" si="12"/>
        <v>0</v>
      </c>
      <c r="J57" s="181"/>
      <c r="K57" s="182"/>
    </row>
    <row r="58" spans="1:11" s="88" customFormat="1" ht="60" customHeight="1" x14ac:dyDescent="0.25">
      <c r="A58" s="261" t="str">
        <f>'3'!A39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(Предоставление субсидий бюджетным, автономным учреждениям и иным некоммерческим организациям)</v>
      </c>
      <c r="B58" s="16" t="s">
        <v>874</v>
      </c>
      <c r="C58" s="85">
        <v>600</v>
      </c>
      <c r="D58" s="78" t="s">
        <v>20</v>
      </c>
      <c r="E58" s="78" t="s">
        <v>16</v>
      </c>
      <c r="F58" s="77">
        <f t="shared" ref="F58:F61" si="13">G58+H58+I58</f>
        <v>0</v>
      </c>
      <c r="G58" s="77">
        <f>'3'!G39</f>
        <v>0</v>
      </c>
      <c r="H58" s="77">
        <v>0</v>
      </c>
      <c r="I58" s="77">
        <v>0</v>
      </c>
      <c r="J58" s="181"/>
      <c r="K58" s="182"/>
    </row>
    <row r="59" spans="1:11" s="88" customFormat="1" ht="105" x14ac:dyDescent="0.25">
      <c r="A59" s="261" t="str">
        <f>'3'!A40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59" s="16" t="s">
        <v>875</v>
      </c>
      <c r="C59" s="85">
        <v>600</v>
      </c>
      <c r="D59" s="78" t="s">
        <v>20</v>
      </c>
      <c r="E59" s="78" t="s">
        <v>16</v>
      </c>
      <c r="F59" s="77">
        <f t="shared" si="13"/>
        <v>0</v>
      </c>
      <c r="G59" s="77">
        <v>0</v>
      </c>
      <c r="H59" s="77">
        <f>'3'!G40</f>
        <v>0</v>
      </c>
      <c r="I59" s="77">
        <v>0</v>
      </c>
      <c r="J59" s="181"/>
      <c r="K59" s="182"/>
    </row>
    <row r="60" spans="1:11" ht="75" x14ac:dyDescent="0.25">
      <c r="A60" s="300" t="str">
        <f>'3'!A160</f>
        <v>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организациях муниципального образования, осуществляющих образовательную деятельность (Социальное обеспечение и иные выплаты населению)</v>
      </c>
      <c r="B60" s="167" t="s">
        <v>530</v>
      </c>
      <c r="C60" s="78">
        <v>300</v>
      </c>
      <c r="D60" s="78" t="s">
        <v>24</v>
      </c>
      <c r="E60" s="78" t="s">
        <v>18</v>
      </c>
      <c r="F60" s="77">
        <f t="shared" si="13"/>
        <v>214.5</v>
      </c>
      <c r="G60" s="77">
        <f>Расходы!F441</f>
        <v>214.5</v>
      </c>
      <c r="H60" s="77">
        <v>0</v>
      </c>
      <c r="I60" s="77">
        <v>0</v>
      </c>
      <c r="J60" s="114"/>
      <c r="K60" s="98"/>
    </row>
    <row r="61" spans="1:11" ht="77.25" customHeight="1" x14ac:dyDescent="0.25">
      <c r="A61" s="300" t="str">
        <f>'3'!A110</f>
        <v>Расходы бюджетов муниципальных образований на обеспечение проведения районных конкурсов, олимпиад (включая оплату трудовых договоров, призы победителям, провоз детей для участия в олимпиадах) (Закупка товаров, работ и услуг для обеспечения государственных (муниципальных) нужд)</v>
      </c>
      <c r="B61" s="167" t="str">
        <f>'3'!E110</f>
        <v>02 1 01 80110</v>
      </c>
      <c r="C61" s="171" t="str">
        <f>'3'!F110</f>
        <v>200</v>
      </c>
      <c r="D61" s="171" t="str">
        <f>'3'!C110</f>
        <v>07</v>
      </c>
      <c r="E61" s="171" t="str">
        <f>'3'!D110</f>
        <v>09</v>
      </c>
      <c r="F61" s="77">
        <f t="shared" si="13"/>
        <v>0</v>
      </c>
      <c r="G61" s="77">
        <v>0</v>
      </c>
      <c r="H61" s="77">
        <f>'3'!G110</f>
        <v>0</v>
      </c>
      <c r="I61" s="77">
        <v>0</v>
      </c>
      <c r="J61" s="114"/>
      <c r="K61" s="98"/>
    </row>
    <row r="62" spans="1:11" ht="75" x14ac:dyDescent="0.25">
      <c r="A62" s="261" t="str">
        <f>Расходы!A359</f>
        <v>Расходы бюджетов муниципальных образований на обеспечение проведения районных конкурсов, олимпиад (включая оплату трудовых договоров, призы победителям, провоз детей для участия в олимпиадах) (Предоставление субсидий бюджетным, автономным учреждениям и иным некоммерческим организациям)</v>
      </c>
      <c r="B62" s="79" t="s">
        <v>199</v>
      </c>
      <c r="C62" s="78" t="s">
        <v>0</v>
      </c>
      <c r="D62" s="78" t="s">
        <v>20</v>
      </c>
      <c r="E62" s="78" t="s">
        <v>35</v>
      </c>
      <c r="F62" s="77">
        <f t="shared" si="8"/>
        <v>129</v>
      </c>
      <c r="G62" s="77">
        <v>0</v>
      </c>
      <c r="H62" s="77">
        <f>Расходы!F359</f>
        <v>129</v>
      </c>
      <c r="I62" s="77">
        <v>0</v>
      </c>
      <c r="J62" s="114"/>
      <c r="K62" s="98"/>
    </row>
    <row r="63" spans="1:11" ht="93" customHeight="1" x14ac:dyDescent="0.25">
      <c r="A63" s="261" t="str">
        <f>'3'!A71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(Предоставление субсидий бюджетным, автономным учреждениям и иным некоммерческим организациям)</v>
      </c>
      <c r="B63" s="169" t="str">
        <f>'3'!E71</f>
        <v>02 1 01 S242Д</v>
      </c>
      <c r="C63" s="275" t="str">
        <f>'3'!F71</f>
        <v>600</v>
      </c>
      <c r="D63" s="275" t="str">
        <f>'3'!C71</f>
        <v>07</v>
      </c>
      <c r="E63" s="275" t="str">
        <f>'3'!D71</f>
        <v>03</v>
      </c>
      <c r="F63" s="77">
        <f t="shared" si="8"/>
        <v>100</v>
      </c>
      <c r="G63" s="77">
        <f>'3'!G71</f>
        <v>100</v>
      </c>
      <c r="H63" s="77">
        <v>0</v>
      </c>
      <c r="I63" s="77">
        <v>0</v>
      </c>
      <c r="J63" s="114"/>
      <c r="K63" s="98"/>
    </row>
    <row r="64" spans="1:11" ht="61.5" customHeight="1" x14ac:dyDescent="0.25">
      <c r="A64" s="261" t="str">
        <f>'3'!A72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64" s="169" t="str">
        <f>'3'!E72</f>
        <v>02 1 01 S242М</v>
      </c>
      <c r="C64" s="275" t="str">
        <f>'3'!F72</f>
        <v>600</v>
      </c>
      <c r="D64" s="275" t="str">
        <f>'3'!C72</f>
        <v>07</v>
      </c>
      <c r="E64" s="275" t="str">
        <f>'3'!D72</f>
        <v>03</v>
      </c>
      <c r="F64" s="77">
        <f>G64+H64+I64</f>
        <v>0.6</v>
      </c>
      <c r="G64" s="77">
        <v>0</v>
      </c>
      <c r="H64" s="77">
        <f>'3'!G72</f>
        <v>0.6</v>
      </c>
      <c r="I64" s="77">
        <v>0</v>
      </c>
      <c r="J64" s="114"/>
      <c r="K64" s="98"/>
    </row>
    <row r="65" spans="1:11" ht="51" customHeight="1" x14ac:dyDescent="0.25">
      <c r="A65" s="261" t="str">
        <f>'3'!A73</f>
        <v>Расходы на поддержку эколого-биологического воспитания обучающихся (Предоставление субсидий бюджетным, автономным учреждениям и иным некоммерческим организациям)</v>
      </c>
      <c r="B65" s="169" t="str">
        <f>'3'!E73</f>
        <v>02 1 01 S253Д</v>
      </c>
      <c r="C65" s="275" t="str">
        <f>'3'!F73</f>
        <v>600</v>
      </c>
      <c r="D65" s="275" t="str">
        <f>'3'!C73</f>
        <v>07</v>
      </c>
      <c r="E65" s="275" t="str">
        <f>'3'!D73</f>
        <v>03</v>
      </c>
      <c r="F65" s="77">
        <f t="shared" ref="F65:F66" si="14">G65+H65+I65</f>
        <v>0</v>
      </c>
      <c r="G65" s="77">
        <f>'3'!G73</f>
        <v>0</v>
      </c>
      <c r="H65" s="77">
        <v>0</v>
      </c>
      <c r="I65" s="77">
        <v>0</v>
      </c>
      <c r="J65" s="114"/>
      <c r="K65" s="98"/>
    </row>
    <row r="66" spans="1:11" ht="61.5" customHeight="1" x14ac:dyDescent="0.25">
      <c r="A66" s="261" t="str">
        <f>'3'!A74</f>
        <v>Расходы на поддержку эколого-биологического воспитания обучающихся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66" s="169" t="str">
        <f>'3'!E74</f>
        <v>02 1 01 S253М</v>
      </c>
      <c r="C66" s="275" t="str">
        <f>'3'!F74</f>
        <v>600</v>
      </c>
      <c r="D66" s="275" t="str">
        <f>'3'!C74</f>
        <v>07</v>
      </c>
      <c r="E66" s="275" t="str">
        <f>'3'!D74</f>
        <v>03</v>
      </c>
      <c r="F66" s="77">
        <f t="shared" si="14"/>
        <v>0</v>
      </c>
      <c r="G66" s="77">
        <v>0</v>
      </c>
      <c r="H66" s="77">
        <f>'3'!G74</f>
        <v>0</v>
      </c>
      <c r="I66" s="77">
        <v>0</v>
      </c>
      <c r="J66" s="114"/>
      <c r="K66" s="98"/>
    </row>
    <row r="67" spans="1:11" ht="45" x14ac:dyDescent="0.25">
      <c r="A67" s="168" t="str">
        <f>Расходы!A361</f>
        <v>Расходы на обеспечение безопасности образовательных организаций (Предоставление субсидий бюджетным, автономным учреждениям и иным некоммерческим организациям)</v>
      </c>
      <c r="B67" s="79" t="str">
        <f>Расходы!D361</f>
        <v>02 1 01 S255Д</v>
      </c>
      <c r="C67" s="78" t="str">
        <f>Расходы!E361</f>
        <v>600</v>
      </c>
      <c r="D67" s="78" t="str">
        <f>Расходы!B361</f>
        <v>07</v>
      </c>
      <c r="E67" s="78" t="str">
        <f>Расходы!C361</f>
        <v>09</v>
      </c>
      <c r="F67" s="77">
        <f t="shared" si="8"/>
        <v>18474.599999999999</v>
      </c>
      <c r="G67" s="77">
        <f>Расходы!F361</f>
        <v>18474.599999999999</v>
      </c>
      <c r="H67" s="77">
        <v>0</v>
      </c>
      <c r="I67" s="77">
        <v>0</v>
      </c>
      <c r="J67" s="114"/>
      <c r="K67" s="98"/>
    </row>
    <row r="68" spans="1:11" ht="60" x14ac:dyDescent="0.25">
      <c r="A68" s="168" t="str">
        <f>Расходы!A362</f>
        <v>Расходы на обеспечение безопасности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68" s="79" t="str">
        <f>Расходы!D362</f>
        <v>02 1 01 S255М</v>
      </c>
      <c r="C68" s="78" t="str">
        <f>Расходы!E362</f>
        <v>600</v>
      </c>
      <c r="D68" s="78" t="str">
        <f>Расходы!B362</f>
        <v>07</v>
      </c>
      <c r="E68" s="78" t="str">
        <f>Расходы!C362</f>
        <v>09</v>
      </c>
      <c r="F68" s="77">
        <f t="shared" si="8"/>
        <v>92.9</v>
      </c>
      <c r="G68" s="77">
        <v>0</v>
      </c>
      <c r="H68" s="77">
        <f>Расходы!F362</f>
        <v>92.9</v>
      </c>
      <c r="I68" s="77">
        <v>0</v>
      </c>
      <c r="J68" s="114"/>
      <c r="K68" s="98"/>
    </row>
    <row r="69" spans="1:11" ht="64.5" customHeight="1" x14ac:dyDescent="0.25">
      <c r="A69" s="168" t="str">
        <f>'3'!A113</f>
        <v>Расходы на создание в образовательных организациях условий для инклюзивного образования детей-инвалидов (Предоставление субсидий бюджетным, автономным учреждениям и иным некоммерческим организациям)</v>
      </c>
      <c r="B69" s="79" t="str">
        <f>'3'!E113</f>
        <v>02 1 01 4257Д</v>
      </c>
      <c r="C69" s="78" t="str">
        <f>'3'!F113</f>
        <v>600</v>
      </c>
      <c r="D69" s="78" t="str">
        <f>'3'!C113</f>
        <v>07</v>
      </c>
      <c r="E69" s="78" t="str">
        <f>'3'!D113</f>
        <v>09</v>
      </c>
      <c r="F69" s="77">
        <f t="shared" si="8"/>
        <v>524.79999999999995</v>
      </c>
      <c r="G69" s="77">
        <f>'3'!G113</f>
        <v>524.79999999999995</v>
      </c>
      <c r="H69" s="77">
        <v>0</v>
      </c>
      <c r="I69" s="77">
        <v>0</v>
      </c>
      <c r="J69" s="114"/>
      <c r="K69" s="98"/>
    </row>
    <row r="70" spans="1:11" ht="80.25" customHeight="1" x14ac:dyDescent="0.25">
      <c r="A70" s="168" t="str">
        <f>'3'!A114</f>
        <v>Расходы на создание в образовательных организациях условий для инклюзивного образования детей-инвалидов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70" s="79" t="str">
        <f>'3'!E114</f>
        <v>02 1 01 4257М</v>
      </c>
      <c r="C70" s="78" t="str">
        <f>'3'!F114</f>
        <v>600</v>
      </c>
      <c r="D70" s="78" t="str">
        <f>'3'!C114</f>
        <v>07</v>
      </c>
      <c r="E70" s="78" t="str">
        <f>'3'!D114</f>
        <v>09</v>
      </c>
      <c r="F70" s="77">
        <f t="shared" si="8"/>
        <v>2.8</v>
      </c>
      <c r="G70" s="77">
        <v>0</v>
      </c>
      <c r="H70" s="77">
        <f>'3'!G114</f>
        <v>2.8</v>
      </c>
      <c r="I70" s="77">
        <v>0</v>
      </c>
      <c r="J70" s="114"/>
      <c r="K70" s="98"/>
    </row>
    <row r="71" spans="1:11" s="88" customFormat="1" ht="30" x14ac:dyDescent="0.25">
      <c r="A71" s="276" t="s">
        <v>197</v>
      </c>
      <c r="B71" s="96" t="s">
        <v>196</v>
      </c>
      <c r="C71" s="97"/>
      <c r="D71" s="97"/>
      <c r="E71" s="97"/>
      <c r="F71" s="90">
        <f t="shared" si="8"/>
        <v>11419.1</v>
      </c>
      <c r="G71" s="90">
        <f>SUM(G72:G77)</f>
        <v>10533.6</v>
      </c>
      <c r="H71" s="90">
        <f>SUM(H72:H77)</f>
        <v>885.5</v>
      </c>
      <c r="I71" s="90">
        <f>SUM(I72:I77)</f>
        <v>0</v>
      </c>
      <c r="J71" s="181"/>
      <c r="K71" s="182"/>
    </row>
    <row r="72" spans="1:11" s="88" customFormat="1" ht="45" x14ac:dyDescent="0.25">
      <c r="A72" s="261" t="str">
        <f>Расходы!A349</f>
        <v>Проведение оздоровительных мероприятий, конкурсов, олимпиад в области образования (Закупка товаров, работ и услуг для обеспечения государственных (муниципальных) нужд)</v>
      </c>
      <c r="B72" s="79" t="s">
        <v>195</v>
      </c>
      <c r="C72" s="78" t="s">
        <v>52</v>
      </c>
      <c r="D72" s="78" t="s">
        <v>20</v>
      </c>
      <c r="E72" s="78" t="s">
        <v>20</v>
      </c>
      <c r="F72" s="77">
        <f t="shared" ref="F72" si="15">G72+H72+I72</f>
        <v>332.5</v>
      </c>
      <c r="G72" s="77">
        <v>0</v>
      </c>
      <c r="H72" s="77">
        <f>Расходы!F349</f>
        <v>332.5</v>
      </c>
      <c r="I72" s="77">
        <v>0</v>
      </c>
      <c r="J72" s="181"/>
      <c r="K72" s="182"/>
    </row>
    <row r="73" spans="1:11" ht="45" x14ac:dyDescent="0.25">
      <c r="A73" s="261" t="str">
        <f>Расходы!A350</f>
        <v>Проведение оздоровительных мероприятий, конкурсов, олимпиад в области образования (Закупка товаров, работ и услуг для обеспечения государственных (муниципальных) нужд)</v>
      </c>
      <c r="B73" s="79" t="s">
        <v>195</v>
      </c>
      <c r="C73" s="78" t="s">
        <v>53</v>
      </c>
      <c r="D73" s="78" t="s">
        <v>20</v>
      </c>
      <c r="E73" s="78" t="s">
        <v>20</v>
      </c>
      <c r="F73" s="77">
        <f t="shared" si="8"/>
        <v>0</v>
      </c>
      <c r="G73" s="77">
        <v>0</v>
      </c>
      <c r="H73" s="77">
        <f>Расходы!F350</f>
        <v>0</v>
      </c>
      <c r="I73" s="77">
        <v>0</v>
      </c>
      <c r="J73" s="114"/>
      <c r="K73" s="98"/>
    </row>
    <row r="74" spans="1:11" ht="45" x14ac:dyDescent="0.25">
      <c r="A74" s="261" t="str">
        <f>Расходы!A351</f>
        <v>Проведение оздоровительных мероприятий, конкурсов, олимпиад в области образования (Социальное обеспечение и иные выплаты населению)</v>
      </c>
      <c r="B74" s="79" t="s">
        <v>195</v>
      </c>
      <c r="C74" s="78" t="s">
        <v>55</v>
      </c>
      <c r="D74" s="78" t="s">
        <v>20</v>
      </c>
      <c r="E74" s="78" t="s">
        <v>20</v>
      </c>
      <c r="F74" s="77">
        <f>G74+H74+I74</f>
        <v>0</v>
      </c>
      <c r="G74" s="77">
        <v>0</v>
      </c>
      <c r="H74" s="77">
        <f>'3'!G101</f>
        <v>0</v>
      </c>
      <c r="I74" s="77">
        <v>0</v>
      </c>
      <c r="J74" s="114"/>
      <c r="K74" s="98"/>
    </row>
    <row r="75" spans="1:11" ht="45" x14ac:dyDescent="0.25">
      <c r="A75" s="261" t="str">
        <f>Расходы!A352</f>
        <v>Проведение оздоровительных мероприятий, конкурсов, олимпиад в области образования (Предоставление субсидий бюджетным, автономным учреждениям и иным некоммерческим организациям)</v>
      </c>
      <c r="B75" s="79" t="s">
        <v>195</v>
      </c>
      <c r="C75" s="78" t="s">
        <v>0</v>
      </c>
      <c r="D75" s="78" t="s">
        <v>20</v>
      </c>
      <c r="E75" s="78" t="s">
        <v>20</v>
      </c>
      <c r="F75" s="77">
        <f t="shared" si="8"/>
        <v>500</v>
      </c>
      <c r="G75" s="77">
        <v>0</v>
      </c>
      <c r="H75" s="77">
        <f>'3'!G102</f>
        <v>500</v>
      </c>
      <c r="I75" s="77">
        <v>0</v>
      </c>
      <c r="J75" s="114"/>
      <c r="K75" s="98"/>
    </row>
    <row r="76" spans="1:11" ht="60" x14ac:dyDescent="0.25">
      <c r="A76" s="124" t="str">
        <f>Расходы!A353</f>
        <v>Реализация мероприятий по проведению оздоровительной кампании детей, находящихся в трудной жизненной ситуации (Предоставление субсидий бюджетным, автономным учреждениям и иным некоммерческим организациям)</v>
      </c>
      <c r="B76" s="79" t="str">
        <f>Расходы!D353</f>
        <v>02 1 02 S215Д</v>
      </c>
      <c r="C76" s="85">
        <f>Расходы!E353</f>
        <v>600</v>
      </c>
      <c r="D76" s="85" t="s">
        <v>20</v>
      </c>
      <c r="E76" s="85" t="s">
        <v>20</v>
      </c>
      <c r="F76" s="77">
        <f t="shared" si="8"/>
        <v>10533.6</v>
      </c>
      <c r="G76" s="77">
        <f>Расходы!F353</f>
        <v>10533.6</v>
      </c>
      <c r="H76" s="77">
        <v>0</v>
      </c>
      <c r="I76" s="77">
        <v>0</v>
      </c>
      <c r="J76" s="114"/>
      <c r="K76" s="98"/>
    </row>
    <row r="77" spans="1:11" ht="75" x14ac:dyDescent="0.25">
      <c r="A77" s="124" t="str">
        <f>Расходы!A354</f>
        <v>Реализация мероприятий по проведению оздоровительной кампании детей, находящихся в трудной жизненной ситуации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77" s="79" t="str">
        <f>Расходы!D354</f>
        <v>02 1 02 S215М</v>
      </c>
      <c r="C77" s="85">
        <f>Расходы!E354</f>
        <v>600</v>
      </c>
      <c r="D77" s="85" t="s">
        <v>20</v>
      </c>
      <c r="E77" s="85" t="s">
        <v>20</v>
      </c>
      <c r="F77" s="77">
        <f t="shared" si="8"/>
        <v>53</v>
      </c>
      <c r="G77" s="77">
        <v>0</v>
      </c>
      <c r="H77" s="77">
        <f>Расходы!F354</f>
        <v>53</v>
      </c>
      <c r="I77" s="77">
        <v>0</v>
      </c>
      <c r="J77" s="114"/>
      <c r="K77" s="98"/>
    </row>
    <row r="78" spans="1:11" s="88" customFormat="1" ht="30" x14ac:dyDescent="0.25">
      <c r="A78" s="276" t="s">
        <v>215</v>
      </c>
      <c r="B78" s="96" t="s">
        <v>207</v>
      </c>
      <c r="C78" s="97"/>
      <c r="D78" s="97"/>
      <c r="E78" s="97"/>
      <c r="F78" s="90">
        <f>G78+H78+I78</f>
        <v>20653.2</v>
      </c>
      <c r="G78" s="90">
        <f>SUM(G79:G104)</f>
        <v>20549.400000000001</v>
      </c>
      <c r="H78" s="90">
        <f>SUM(H79:H104)</f>
        <v>103.8</v>
      </c>
      <c r="I78" s="90">
        <f t="shared" ref="I78" si="16">SUM(I79:I104)</f>
        <v>0</v>
      </c>
      <c r="J78" s="181"/>
      <c r="K78" s="182"/>
    </row>
    <row r="79" spans="1:11" s="88" customFormat="1" ht="51" customHeight="1" x14ac:dyDescent="0.25">
      <c r="A79" s="261" t="str">
        <f>'3'!A42</f>
        <v>Расходы на мероприятия по поддержке детских и молодежных движений (Предоставление субсидий бюджетным, автономным учреждениям и иным некоммерческим организациям)</v>
      </c>
      <c r="B79" s="79" t="str">
        <f>'3'!E42</f>
        <v>02 1 04 S2132</v>
      </c>
      <c r="C79" s="78" t="str">
        <f>'3'!F42</f>
        <v>600</v>
      </c>
      <c r="D79" s="78" t="str">
        <f>'3'!C42</f>
        <v>07</v>
      </c>
      <c r="E79" s="78" t="str">
        <f>'3'!D42</f>
        <v>02</v>
      </c>
      <c r="F79" s="77">
        <f t="shared" ref="F79:F80" si="17">G79+H79+I79</f>
        <v>350</v>
      </c>
      <c r="G79" s="77">
        <f>'3'!G42</f>
        <v>350</v>
      </c>
      <c r="H79" s="77">
        <v>0</v>
      </c>
      <c r="I79" s="77">
        <v>0</v>
      </c>
      <c r="J79" s="181"/>
      <c r="K79" s="182"/>
    </row>
    <row r="80" spans="1:11" s="88" customFormat="1" ht="65.25" customHeight="1" x14ac:dyDescent="0.25">
      <c r="A80" s="261" t="str">
        <f>'3'!A43</f>
        <v>Расходы на мероприятия по поддержке детских и молодежных движений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80" s="79" t="str">
        <f>'3'!E43</f>
        <v>02 1 04 S213М</v>
      </c>
      <c r="C80" s="78" t="str">
        <f>'3'!F43</f>
        <v>600</v>
      </c>
      <c r="D80" s="78" t="str">
        <f>'3'!C43</f>
        <v>07</v>
      </c>
      <c r="E80" s="78" t="str">
        <f>'3'!D43</f>
        <v>02</v>
      </c>
      <c r="F80" s="77">
        <f t="shared" si="17"/>
        <v>1.8</v>
      </c>
      <c r="G80" s="77">
        <v>0</v>
      </c>
      <c r="H80" s="77">
        <f>'3'!G43</f>
        <v>1.8</v>
      </c>
      <c r="I80" s="77">
        <v>0</v>
      </c>
      <c r="J80" s="181"/>
      <c r="K80" s="182"/>
    </row>
    <row r="81" spans="1:11" s="88" customFormat="1" ht="48.75" customHeight="1" x14ac:dyDescent="0.25">
      <c r="A81" s="261" t="str">
        <f>'3'!A76</f>
        <v>Расходы на мероприятия по поддержке детских и молодежных движений (Предоставление субсидий бюджетным, автономным учреждениям и иным некоммерческим организациям)</v>
      </c>
      <c r="B81" s="169" t="str">
        <f>'3'!E76</f>
        <v>02 1 04 S2132</v>
      </c>
      <c r="C81" s="275" t="str">
        <f>'3'!F76</f>
        <v>600</v>
      </c>
      <c r="D81" s="275" t="str">
        <f>'3'!C76</f>
        <v>07</v>
      </c>
      <c r="E81" s="275" t="str">
        <f>'3'!D76</f>
        <v>03</v>
      </c>
      <c r="F81" s="77">
        <f>G81+H81+I81</f>
        <v>750</v>
      </c>
      <c r="G81" s="77">
        <f>'3'!G76</f>
        <v>750</v>
      </c>
      <c r="H81" s="77">
        <v>0</v>
      </c>
      <c r="I81" s="77">
        <v>0</v>
      </c>
      <c r="J81" s="181"/>
      <c r="K81" s="182"/>
    </row>
    <row r="82" spans="1:11" s="88" customFormat="1" ht="68.25" customHeight="1" x14ac:dyDescent="0.25">
      <c r="A82" s="261" t="str">
        <f>'3'!A77</f>
        <v>Расходы на мероприятия по поддержке детских и молодежных движений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82" s="169" t="str">
        <f>'3'!E77</f>
        <v>02 1 04 S213М</v>
      </c>
      <c r="C82" s="275" t="str">
        <f>'3'!F77</f>
        <v>600</v>
      </c>
      <c r="D82" s="275" t="str">
        <f>'3'!C77</f>
        <v>07</v>
      </c>
      <c r="E82" s="275" t="str">
        <f>'3'!D77</f>
        <v>03</v>
      </c>
      <c r="F82" s="77">
        <f>G82+H82+I82</f>
        <v>3.8</v>
      </c>
      <c r="G82" s="77">
        <v>0</v>
      </c>
      <c r="H82" s="77">
        <f>'3'!G77</f>
        <v>3.8</v>
      </c>
      <c r="I82" s="77">
        <v>0</v>
      </c>
      <c r="J82" s="181"/>
      <c r="K82" s="182"/>
    </row>
    <row r="83" spans="1:11" s="88" customFormat="1" ht="54" customHeight="1" x14ac:dyDescent="0.25">
      <c r="A83" s="261" t="str">
        <f>'3'!A78</f>
        <v>Расходы на материально-техническое обеспечение образовательных организаций (Предоставление субсидий бюджетным, автономным учреждениям и иным некоммерческим организациям)</v>
      </c>
      <c r="B83" s="169" t="str">
        <f>'3'!E78</f>
        <v>02 1 04 S2320</v>
      </c>
      <c r="C83" s="275" t="str">
        <f>'3'!F78</f>
        <v>600</v>
      </c>
      <c r="D83" s="275" t="str">
        <f>'3'!C78</f>
        <v>07</v>
      </c>
      <c r="E83" s="275" t="str">
        <f>'3'!D78</f>
        <v>03</v>
      </c>
      <c r="F83" s="77">
        <f t="shared" ref="F83:F84" si="18">G83+H83+I83</f>
        <v>14804.2</v>
      </c>
      <c r="G83" s="77">
        <f>'3'!G78</f>
        <v>14804.2</v>
      </c>
      <c r="H83" s="77">
        <v>0</v>
      </c>
      <c r="I83" s="77">
        <v>0</v>
      </c>
      <c r="J83" s="181"/>
      <c r="K83" s="182"/>
    </row>
    <row r="84" spans="1:11" s="88" customFormat="1" ht="63.75" customHeight="1" x14ac:dyDescent="0.25">
      <c r="A84" s="261" t="str">
        <f>'3'!A79</f>
        <v>Расходы на материально-техническое обеспечение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84" s="169" t="str">
        <f>'3'!E79</f>
        <v>02 1 04 S232М</v>
      </c>
      <c r="C84" s="275" t="str">
        <f>'3'!F79</f>
        <v>600</v>
      </c>
      <c r="D84" s="275" t="str">
        <f>'3'!C79</f>
        <v>07</v>
      </c>
      <c r="E84" s="275" t="str">
        <f>'3'!D79</f>
        <v>03</v>
      </c>
      <c r="F84" s="77">
        <f t="shared" si="18"/>
        <v>74.400000000000006</v>
      </c>
      <c r="G84" s="77">
        <v>0</v>
      </c>
      <c r="H84" s="77">
        <f>'3'!G79</f>
        <v>74.400000000000006</v>
      </c>
      <c r="I84" s="77">
        <v>0</v>
      </c>
      <c r="J84" s="181"/>
      <c r="K84" s="182"/>
    </row>
    <row r="85" spans="1:11" s="88" customFormat="1" ht="49.5" customHeight="1" x14ac:dyDescent="0.25">
      <c r="A85" s="261" t="str">
        <f>'3'!A27</f>
        <v>Расходы на материально-техническое обеспечение образовательных организаций (Предоставление субсидий бюджетным, автономным учреждениям и иным некоммерческим организациям)</v>
      </c>
      <c r="B85" s="169" t="str">
        <f>'3'!E27</f>
        <v>02 1 04 S2320</v>
      </c>
      <c r="C85" s="275" t="str">
        <f>'3'!F27</f>
        <v>600</v>
      </c>
      <c r="D85" s="275" t="str">
        <f>'3'!C27</f>
        <v>07</v>
      </c>
      <c r="E85" s="275" t="str">
        <f>'3'!D27</f>
        <v>01</v>
      </c>
      <c r="F85" s="77">
        <f t="shared" ref="F85:F86" si="19">G85+H85+I85</f>
        <v>0</v>
      </c>
      <c r="G85" s="77">
        <f>'3'!G27</f>
        <v>0</v>
      </c>
      <c r="H85" s="77">
        <v>0</v>
      </c>
      <c r="I85" s="77">
        <v>0</v>
      </c>
      <c r="J85" s="181"/>
      <c r="K85" s="182"/>
    </row>
    <row r="86" spans="1:11" s="88" customFormat="1" ht="60" x14ac:dyDescent="0.25">
      <c r="A86" s="261" t="str">
        <f>'3'!A28</f>
        <v>Расходы на материально-техническое обеспечение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86" s="169" t="str">
        <f>'3'!E28</f>
        <v>02 1 04 S232М</v>
      </c>
      <c r="C86" s="275" t="str">
        <f>'3'!F28</f>
        <v>600</v>
      </c>
      <c r="D86" s="275" t="str">
        <f>'3'!C28</f>
        <v>07</v>
      </c>
      <c r="E86" s="275" t="str">
        <f>'3'!D28</f>
        <v>01</v>
      </c>
      <c r="F86" s="77">
        <f t="shared" si="19"/>
        <v>0</v>
      </c>
      <c r="G86" s="77">
        <v>0</v>
      </c>
      <c r="H86" s="77">
        <f>'3'!G28</f>
        <v>0</v>
      </c>
      <c r="I86" s="77">
        <v>0</v>
      </c>
      <c r="J86" s="181"/>
      <c r="K86" s="182"/>
    </row>
    <row r="87" spans="1:11" s="88" customFormat="1" ht="90" x14ac:dyDescent="0.25">
      <c r="A87" s="302" t="str">
        <f>Расходы!A330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(Предоставление субсидий бюджетным, автономным учреждениям и иным некоммерческим организациям)</v>
      </c>
      <c r="B87" s="165" t="str">
        <f>Расходы!D330</f>
        <v>02 1 04 S242Д</v>
      </c>
      <c r="C87" s="78" t="s">
        <v>0</v>
      </c>
      <c r="D87" s="78" t="s">
        <v>20</v>
      </c>
      <c r="E87" s="78" t="s">
        <v>17</v>
      </c>
      <c r="F87" s="77">
        <f t="shared" si="8"/>
        <v>0</v>
      </c>
      <c r="G87" s="77">
        <f>'3'!G80</f>
        <v>0</v>
      </c>
      <c r="H87" s="77">
        <v>0</v>
      </c>
      <c r="I87" s="77">
        <v>0</v>
      </c>
      <c r="J87" s="114"/>
      <c r="K87" s="98"/>
    </row>
    <row r="88" spans="1:11" s="88" customFormat="1" ht="105" x14ac:dyDescent="0.25">
      <c r="A88" s="302" t="str">
        <f>Расходы!A331</f>
        <v>Расходы на мероприятия по поддержке детских и молодежных движений, школьных театров, детского и юношеского туризма и краеведения, эколого-биологического воспитания обучающихся образовательных организаций Чукотского автономного округа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88" s="165" t="str">
        <f>Расходы!D331</f>
        <v>02 1 04 S242М</v>
      </c>
      <c r="C88" s="78" t="s">
        <v>0</v>
      </c>
      <c r="D88" s="78" t="s">
        <v>20</v>
      </c>
      <c r="E88" s="78" t="s">
        <v>17</v>
      </c>
      <c r="F88" s="77">
        <f t="shared" si="8"/>
        <v>0</v>
      </c>
      <c r="G88" s="77">
        <v>0</v>
      </c>
      <c r="H88" s="77">
        <f>'3'!G81</f>
        <v>0</v>
      </c>
      <c r="I88" s="77">
        <v>0</v>
      </c>
      <c r="J88" s="114"/>
      <c r="K88" s="98"/>
    </row>
    <row r="89" spans="1:11" s="88" customFormat="1" ht="65.25" customHeight="1" x14ac:dyDescent="0.25">
      <c r="A89" s="302" t="str">
        <f>'3'!A48</f>
        <v>Расходы на реализацию мероприятий по поддержке творчества обучающихся инженерной направленности (Предоставление субсидий бюджетным, автономным учреждениям и иным некоммерческим организациям)</v>
      </c>
      <c r="B89" s="165" t="str">
        <f>'3'!E48</f>
        <v>02 1 04 S2440</v>
      </c>
      <c r="C89" s="78" t="str">
        <f>'3'!F48</f>
        <v>600</v>
      </c>
      <c r="D89" s="78" t="str">
        <f>'3'!C48</f>
        <v>07</v>
      </c>
      <c r="E89" s="78" t="str">
        <f>'3'!D48</f>
        <v>02</v>
      </c>
      <c r="F89" s="77">
        <f t="shared" si="8"/>
        <v>900</v>
      </c>
      <c r="G89" s="77">
        <f>'3'!G48</f>
        <v>900</v>
      </c>
      <c r="H89" s="77">
        <v>0</v>
      </c>
      <c r="I89" s="77">
        <v>0</v>
      </c>
      <c r="J89" s="114"/>
      <c r="K89" s="98"/>
    </row>
    <row r="90" spans="1:11" s="88" customFormat="1" ht="80.25" customHeight="1" x14ac:dyDescent="0.25">
      <c r="A90" s="302" t="str">
        <f>'3'!A49</f>
        <v>Расходы на реализацию мероприятий по поддержке творчества обучающихся инженерной направленности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90" s="165" t="str">
        <f>'3'!E49</f>
        <v>02 1 04 S244М</v>
      </c>
      <c r="C90" s="78" t="str">
        <f>'3'!F49</f>
        <v>600</v>
      </c>
      <c r="D90" s="78" t="str">
        <f>'3'!C49</f>
        <v>07</v>
      </c>
      <c r="E90" s="78" t="str">
        <f>'3'!D49</f>
        <v>02</v>
      </c>
      <c r="F90" s="77">
        <f t="shared" si="8"/>
        <v>4.5999999999999996</v>
      </c>
      <c r="G90" s="77">
        <v>0</v>
      </c>
      <c r="H90" s="77">
        <f>'3'!G49</f>
        <v>4.5999999999999996</v>
      </c>
      <c r="I90" s="77">
        <v>0</v>
      </c>
      <c r="J90" s="114"/>
      <c r="K90" s="98"/>
    </row>
    <row r="91" spans="1:11" s="88" customFormat="1" ht="63.75" customHeight="1" x14ac:dyDescent="0.25">
      <c r="A91" s="302" t="str">
        <f>'3'!A82</f>
        <v>Расходы на реализацию мероприятий по поддержке творчества обучающихся инженерной направленности (Предоставление субсидий бюджетным, автономным учреждениям и иным некоммерческим организациям)</v>
      </c>
      <c r="B91" s="281" t="str">
        <f>'3'!E82</f>
        <v>02 1 04 S2440</v>
      </c>
      <c r="C91" s="13" t="str">
        <f>'3'!F82</f>
        <v>600</v>
      </c>
      <c r="D91" s="13" t="str">
        <f>'3'!C82</f>
        <v>07</v>
      </c>
      <c r="E91" s="13" t="str">
        <f>'3'!D82</f>
        <v>03</v>
      </c>
      <c r="F91" s="77">
        <f>G91+H91+I91</f>
        <v>900</v>
      </c>
      <c r="G91" s="77">
        <f>'3'!G82</f>
        <v>900</v>
      </c>
      <c r="H91" s="77">
        <v>0</v>
      </c>
      <c r="I91" s="77">
        <v>0</v>
      </c>
      <c r="J91" s="114"/>
      <c r="K91" s="98"/>
    </row>
    <row r="92" spans="1:11" s="88" customFormat="1" ht="78.75" customHeight="1" x14ac:dyDescent="0.25">
      <c r="A92" s="302" t="str">
        <f>'3'!A83</f>
        <v>Расходы на реализацию мероприятий по поддержке творчества обучающихся инженерной направленности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92" s="281" t="str">
        <f>'3'!E83</f>
        <v>02 1 04 S244М</v>
      </c>
      <c r="C92" s="13" t="str">
        <f>'3'!F83</f>
        <v>600</v>
      </c>
      <c r="D92" s="13" t="str">
        <f>'3'!C83</f>
        <v>07</v>
      </c>
      <c r="E92" s="13" t="str">
        <f>'3'!D83</f>
        <v>03</v>
      </c>
      <c r="F92" s="77">
        <f t="shared" si="8"/>
        <v>4.5999999999999996</v>
      </c>
      <c r="G92" s="77">
        <v>0</v>
      </c>
      <c r="H92" s="77">
        <f>'3'!G83</f>
        <v>4.5999999999999996</v>
      </c>
      <c r="I92" s="77">
        <v>0</v>
      </c>
      <c r="J92" s="114"/>
      <c r="K92" s="98"/>
    </row>
    <row r="93" spans="1:11" ht="75" x14ac:dyDescent="0.25">
      <c r="A93" s="283" t="str">
        <f>'3'!A116</f>
        <v>Приобретение материальных ресурсов, обеспечивающих развитие инфраструктуры культуры, образования, (в том числе учебников для общеобразовательных организаций), средств массовой информации (Предоставление субсидий бюджетным, автономным учреждениям и иным некоммерческим организациям)</v>
      </c>
      <c r="B93" s="283" t="str">
        <f>'3'!E116</f>
        <v>02 1 04 80130</v>
      </c>
      <c r="C93" s="78" t="s">
        <v>0</v>
      </c>
      <c r="D93" s="78" t="s">
        <v>20</v>
      </c>
      <c r="E93" s="78" t="s">
        <v>35</v>
      </c>
      <c r="F93" s="77">
        <f>G93+H93+I93</f>
        <v>0</v>
      </c>
      <c r="G93" s="77">
        <v>0</v>
      </c>
      <c r="H93" s="77">
        <f>'3'!G116</f>
        <v>0</v>
      </c>
      <c r="I93" s="77">
        <v>0</v>
      </c>
      <c r="J93" s="114"/>
      <c r="K93" s="98"/>
    </row>
    <row r="94" spans="1:11" ht="52.5" customHeight="1" x14ac:dyDescent="0.25">
      <c r="A94" s="168" t="str">
        <f>Расходы!A294</f>
        <v>Расходы на материально-техническое обеспечение образовательных организаций (Предоставление субсидий бюджетным, автономным учреждениям и иным некоммерческим организациям)</v>
      </c>
      <c r="B94" s="168" t="str">
        <f>Расходы!D294</f>
        <v>02 1 04 S2320</v>
      </c>
      <c r="C94" s="78" t="s">
        <v>0</v>
      </c>
      <c r="D94" s="78" t="s">
        <v>20</v>
      </c>
      <c r="E94" s="78" t="s">
        <v>16</v>
      </c>
      <c r="F94" s="77">
        <f>G94+H94</f>
        <v>0</v>
      </c>
      <c r="G94" s="77">
        <f>Расходы!F294</f>
        <v>0</v>
      </c>
      <c r="H94" s="77">
        <v>0</v>
      </c>
      <c r="I94" s="77">
        <v>0</v>
      </c>
      <c r="J94" s="114"/>
      <c r="K94" s="98"/>
    </row>
    <row r="95" spans="1:11" ht="65.25" customHeight="1" x14ac:dyDescent="0.25">
      <c r="A95" s="168" t="str">
        <f>Расходы!A295</f>
        <v>Расходы на материально-техническое обеспечение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95" s="168" t="str">
        <f>'3'!E45</f>
        <v>02 1 04 S232M</v>
      </c>
      <c r="C95" s="78" t="s">
        <v>0</v>
      </c>
      <c r="D95" s="78" t="s">
        <v>20</v>
      </c>
      <c r="E95" s="78" t="s">
        <v>16</v>
      </c>
      <c r="F95" s="77">
        <f>G95+H95</f>
        <v>0</v>
      </c>
      <c r="G95" s="77">
        <v>0</v>
      </c>
      <c r="H95" s="77">
        <f>'3'!G45</f>
        <v>0</v>
      </c>
      <c r="I95" s="77">
        <v>0</v>
      </c>
      <c r="J95" s="114"/>
      <c r="K95" s="98"/>
    </row>
    <row r="96" spans="1:11" ht="78" customHeight="1" x14ac:dyDescent="0.25">
      <c r="A96" s="168" t="str">
        <f>'3'!A131</f>
        <v>Расходы по приобретению оборудования и товарно-материальных ценностей для нужд образовательных организаций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96" s="169" t="str">
        <f>'3'!E131</f>
        <v>02 1 04 S232М</v>
      </c>
      <c r="C96" s="275" t="str">
        <f>'3'!F131</f>
        <v>600</v>
      </c>
      <c r="D96" s="275" t="s">
        <v>26</v>
      </c>
      <c r="E96" s="275" t="s">
        <v>15</v>
      </c>
      <c r="F96" s="77">
        <f>G96+H96</f>
        <v>0</v>
      </c>
      <c r="G96" s="77">
        <v>0</v>
      </c>
      <c r="H96" s="77">
        <f>'3'!G131</f>
        <v>0</v>
      </c>
      <c r="I96" s="77">
        <v>0</v>
      </c>
      <c r="J96" s="114"/>
      <c r="K96" s="98"/>
    </row>
    <row r="97" spans="1:11" ht="62.25" customHeight="1" x14ac:dyDescent="0.25">
      <c r="A97" s="168" t="str">
        <f>'3'!A46</f>
        <v>Расходы на реализацию мероприятий по профессиональной ориентации лиц,  обучающихся в общеобразовательных организациях (Предоставление субсидий бюджетным, автономным учреждениям и иным некоммерческим организациям)</v>
      </c>
      <c r="B97" s="169" t="str">
        <f>'3'!E46</f>
        <v>02 1 04 S2410</v>
      </c>
      <c r="C97" s="275" t="str">
        <f>'3'!F46</f>
        <v>600</v>
      </c>
      <c r="D97" s="78" t="s">
        <v>20</v>
      </c>
      <c r="E97" s="78" t="s">
        <v>16</v>
      </c>
      <c r="F97" s="77">
        <f>G97+H97+I97</f>
        <v>600</v>
      </c>
      <c r="G97" s="77">
        <f>'3'!G46</f>
        <v>600</v>
      </c>
      <c r="H97" s="77">
        <v>0</v>
      </c>
      <c r="I97" s="77">
        <v>0</v>
      </c>
      <c r="J97" s="114"/>
      <c r="K97" s="98"/>
    </row>
    <row r="98" spans="1:11" ht="78.75" customHeight="1" x14ac:dyDescent="0.25">
      <c r="A98" s="168" t="str">
        <f>'3'!A47</f>
        <v>Расходы на реализацию мероприятий по профессиональной ориентации лиц, обучающихся в общеобразовательных организациях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98" s="169" t="str">
        <f>'3'!E47</f>
        <v>02 1 04 S241М</v>
      </c>
      <c r="C98" s="275" t="str">
        <f>'3'!F47</f>
        <v>600</v>
      </c>
      <c r="D98" s="78" t="str">
        <f>'3'!C47</f>
        <v>07</v>
      </c>
      <c r="E98" s="78" t="str">
        <f>'3'!D47</f>
        <v>02</v>
      </c>
      <c r="F98" s="77">
        <f>G98+H98+I98</f>
        <v>3.1</v>
      </c>
      <c r="G98" s="77">
        <v>0</v>
      </c>
      <c r="H98" s="77">
        <f>'3'!G47</f>
        <v>3.1</v>
      </c>
      <c r="I98" s="77">
        <v>0</v>
      </c>
      <c r="J98" s="114"/>
      <c r="K98" s="98"/>
    </row>
    <row r="99" spans="1:11" ht="50.25" customHeight="1" x14ac:dyDescent="0.25">
      <c r="A99" s="168" t="str">
        <f>'3'!A50</f>
        <v>Расходы на материально-техническое оснащение школьных театров (Предоставление субсидий бюджетным, автономным учреждениям и иным некоммерческим организациям)</v>
      </c>
      <c r="B99" s="168" t="str">
        <f>'3'!E50</f>
        <v>02 1 04 72129</v>
      </c>
      <c r="C99" s="275" t="str">
        <f>'3'!F50</f>
        <v>600</v>
      </c>
      <c r="D99" s="275" t="str">
        <f>'3'!C50</f>
        <v>07</v>
      </c>
      <c r="E99" s="275" t="str">
        <f>'3'!D50</f>
        <v>02</v>
      </c>
      <c r="F99" s="77">
        <f>G99+H99+I99</f>
        <v>400</v>
      </c>
      <c r="G99" s="77">
        <f>'3'!G50</f>
        <v>400</v>
      </c>
      <c r="H99" s="77">
        <v>0</v>
      </c>
      <c r="I99" s="77">
        <v>0</v>
      </c>
      <c r="J99" s="114"/>
      <c r="K99" s="98"/>
    </row>
    <row r="100" spans="1:11" ht="62.25" customHeight="1" x14ac:dyDescent="0.25">
      <c r="A100" s="168" t="str">
        <f>'3'!A51</f>
        <v>Расходы на материально-техническое оснащение школьных театров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100" s="168" t="str">
        <f>'3'!E51</f>
        <v>02 1 04 7212М</v>
      </c>
      <c r="C100" s="275" t="str">
        <f>'3'!F51</f>
        <v>600</v>
      </c>
      <c r="D100" s="275" t="str">
        <f>'3'!C51</f>
        <v>07</v>
      </c>
      <c r="E100" s="275" t="str">
        <f>'3'!D51</f>
        <v>02</v>
      </c>
      <c r="F100" s="77">
        <f>G100+H100+I100</f>
        <v>2.1</v>
      </c>
      <c r="G100" s="77">
        <v>0</v>
      </c>
      <c r="H100" s="77">
        <f>'3'!G51</f>
        <v>2.1</v>
      </c>
      <c r="I100" s="77">
        <v>0</v>
      </c>
      <c r="J100" s="114"/>
      <c r="K100" s="98"/>
    </row>
    <row r="101" spans="1:11" ht="67.5" customHeight="1" x14ac:dyDescent="0.25">
      <c r="A101" s="434" t="str">
        <f>'3'!A132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 (Предоставление субсидий бюджетным, автономным учреждениям и иным некоммерческим организациям)</v>
      </c>
      <c r="B101" s="436" t="str">
        <f>'3'!E132</f>
        <v>02 1 04 R4670</v>
      </c>
      <c r="C101" s="435" t="str">
        <f>'3'!F132</f>
        <v>600</v>
      </c>
      <c r="D101" s="435" t="str">
        <f>'3'!C132</f>
        <v>08</v>
      </c>
      <c r="E101" s="435" t="str">
        <f>'3'!D132</f>
        <v>01</v>
      </c>
      <c r="F101" s="428">
        <f t="shared" ref="F101:F104" si="20">G101+H101+I101</f>
        <v>1345.2</v>
      </c>
      <c r="G101" s="428">
        <f>'3'!G132</f>
        <v>1345.2</v>
      </c>
      <c r="H101" s="428">
        <v>0</v>
      </c>
      <c r="I101" s="428">
        <v>0</v>
      </c>
      <c r="J101" s="114"/>
      <c r="K101" s="98"/>
    </row>
    <row r="102" spans="1:11" ht="82.5" customHeight="1" x14ac:dyDescent="0.25">
      <c r="A102" s="434" t="str">
        <f>'3'!A133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102" s="436" t="str">
        <f>'3'!E133</f>
        <v>02 1 04 R467М</v>
      </c>
      <c r="C102" s="435" t="str">
        <f>'3'!F133</f>
        <v>600</v>
      </c>
      <c r="D102" s="435" t="str">
        <f>'3'!C133</f>
        <v>08</v>
      </c>
      <c r="E102" s="435" t="str">
        <f>'3'!D133</f>
        <v>01</v>
      </c>
      <c r="F102" s="428">
        <f t="shared" si="20"/>
        <v>6.8</v>
      </c>
      <c r="G102" s="428">
        <v>0</v>
      </c>
      <c r="H102" s="428">
        <f>'3'!G133</f>
        <v>6.8</v>
      </c>
      <c r="I102" s="428">
        <v>0</v>
      </c>
      <c r="J102" s="114"/>
      <c r="K102" s="98"/>
    </row>
    <row r="103" spans="1:11" ht="48.75" customHeight="1" x14ac:dyDescent="0.25">
      <c r="A103" s="434" t="str">
        <f>'3'!A134</f>
        <v>Расходы на государственную поддержку отрасли культуры (Предоставление субсидий бюджетным, автономным учреждениям и иным некоммерческим организациям)</v>
      </c>
      <c r="B103" s="436" t="str">
        <f>'3'!E134</f>
        <v>02 1 04 А5193</v>
      </c>
      <c r="C103" s="435" t="str">
        <f>'3'!F134</f>
        <v>600</v>
      </c>
      <c r="D103" s="435" t="str">
        <f>'3'!C134</f>
        <v>08</v>
      </c>
      <c r="E103" s="435" t="str">
        <f>'3'!D134</f>
        <v>01</v>
      </c>
      <c r="F103" s="428">
        <f t="shared" si="20"/>
        <v>500</v>
      </c>
      <c r="G103" s="428">
        <f>'3'!G134</f>
        <v>500</v>
      </c>
      <c r="H103" s="428">
        <v>0</v>
      </c>
      <c r="I103" s="428">
        <v>0</v>
      </c>
      <c r="J103" s="114"/>
      <c r="K103" s="98"/>
    </row>
    <row r="104" spans="1:11" ht="61.5" customHeight="1" x14ac:dyDescent="0.25">
      <c r="A104" s="434" t="str">
        <f>'3'!A135</f>
        <v>Расходы на государственную поддержку отрасли культуры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104" s="436" t="str">
        <f>'3'!E135</f>
        <v>02 1 04 А519М</v>
      </c>
      <c r="C104" s="435" t="str">
        <f>'3'!F135</f>
        <v>600</v>
      </c>
      <c r="D104" s="435" t="str">
        <f>'3'!C135</f>
        <v>08</v>
      </c>
      <c r="E104" s="435" t="str">
        <f>'3'!D135</f>
        <v>01</v>
      </c>
      <c r="F104" s="428">
        <f t="shared" si="20"/>
        <v>2.6</v>
      </c>
      <c r="G104" s="428">
        <v>0</v>
      </c>
      <c r="H104" s="428">
        <f>'3'!G135</f>
        <v>2.6</v>
      </c>
      <c r="I104" s="428">
        <v>0</v>
      </c>
      <c r="J104" s="114"/>
      <c r="K104" s="98"/>
    </row>
    <row r="105" spans="1:11" ht="49.5" customHeight="1" x14ac:dyDescent="0.25">
      <c r="A105" s="322" t="str">
        <f>'3'!A136</f>
        <v>Основное мероприятие: «Проектно-изыскательские, ремонтные работы, строительство и реконструкция объектов образования, культуры, средств массовой информации»</v>
      </c>
      <c r="B105" s="279" t="str">
        <f>'3'!E136</f>
        <v>02 1 05</v>
      </c>
      <c r="C105" s="279"/>
      <c r="D105" s="322"/>
      <c r="E105" s="322"/>
      <c r="F105" s="82">
        <f>G105+H105+I105</f>
        <v>72977.3</v>
      </c>
      <c r="G105" s="82">
        <f>G114+G106+G107+G111+G112+G110+G113+G108+G109</f>
        <v>72612.2</v>
      </c>
      <c r="H105" s="82">
        <f>H114+H106+H107+H111+H112+H110+H113+H108+H109</f>
        <v>365.1</v>
      </c>
      <c r="I105" s="82">
        <f>I114+I106+I107+I111+I112+I110+I113+I108+I109</f>
        <v>0</v>
      </c>
      <c r="J105" s="114"/>
      <c r="K105" s="98"/>
    </row>
    <row r="106" spans="1:11" ht="49.5" customHeight="1" x14ac:dyDescent="0.25">
      <c r="A106" s="168" t="str">
        <f>'3'!A53</f>
        <v>Расходы на 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v>
      </c>
      <c r="B106" s="168" t="str">
        <f>'3'!E53</f>
        <v>02 1 05 S227Д</v>
      </c>
      <c r="C106" s="275" t="str">
        <f>'3'!F53</f>
        <v>600</v>
      </c>
      <c r="D106" s="275" t="str">
        <f>'3'!C53</f>
        <v>07</v>
      </c>
      <c r="E106" s="275" t="str">
        <f>'3'!D53</f>
        <v>02</v>
      </c>
      <c r="F106" s="77">
        <f t="shared" ref="F106:F110" si="21">G106+H106+I106</f>
        <v>16867.7</v>
      </c>
      <c r="G106" s="77">
        <f>'3'!G53</f>
        <v>16867.7</v>
      </c>
      <c r="H106" s="77">
        <v>0</v>
      </c>
      <c r="I106" s="77">
        <v>0</v>
      </c>
      <c r="J106" s="114"/>
      <c r="K106" s="98"/>
    </row>
    <row r="107" spans="1:11" ht="63" customHeight="1" x14ac:dyDescent="0.25">
      <c r="A107" s="168" t="str">
        <f>'3'!A54</f>
        <v>Расходы на проведение ремонтных работ в муниципальных образовательных организациях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107" s="168" t="str">
        <f>'3'!E54</f>
        <v>02 1 05 S227М</v>
      </c>
      <c r="C107" s="275" t="str">
        <f>'3'!F54</f>
        <v>600</v>
      </c>
      <c r="D107" s="275" t="str">
        <f>'3'!C54</f>
        <v>07</v>
      </c>
      <c r="E107" s="275" t="str">
        <f>'3'!D54</f>
        <v>02</v>
      </c>
      <c r="F107" s="77">
        <f t="shared" si="21"/>
        <v>84.8</v>
      </c>
      <c r="G107" s="77">
        <v>0</v>
      </c>
      <c r="H107" s="77">
        <f>'3'!G54</f>
        <v>84.8</v>
      </c>
      <c r="I107" s="77">
        <v>0</v>
      </c>
      <c r="J107" s="114"/>
      <c r="K107" s="98"/>
    </row>
    <row r="108" spans="1:11" ht="99.75" customHeight="1" x14ac:dyDescent="0.25">
      <c r="A108" s="168" t="str">
        <f>'3'!A85</f>
        <v>Расходы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v>
      </c>
      <c r="B108" s="169" t="str">
        <f>'3'!E85</f>
        <v>02 1 05 R4940</v>
      </c>
      <c r="C108" s="446"/>
      <c r="D108" s="446"/>
      <c r="E108" s="446"/>
      <c r="F108" s="77">
        <f t="shared" si="21"/>
        <v>32788.300000000003</v>
      </c>
      <c r="G108" s="77">
        <f>'3'!G85</f>
        <v>32788.300000000003</v>
      </c>
      <c r="H108" s="77">
        <v>0</v>
      </c>
      <c r="I108" s="77">
        <v>0</v>
      </c>
      <c r="J108" s="114"/>
      <c r="K108" s="98"/>
    </row>
    <row r="109" spans="1:11" ht="108" customHeight="1" x14ac:dyDescent="0.25">
      <c r="A109" s="168" t="str">
        <f>'3'!A86</f>
        <v>Расходы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109" s="169" t="str">
        <f>'3'!E86</f>
        <v>02 1 05 R494М</v>
      </c>
      <c r="C109" s="446"/>
      <c r="D109" s="446"/>
      <c r="E109" s="446"/>
      <c r="F109" s="77">
        <f t="shared" si="21"/>
        <v>164.8</v>
      </c>
      <c r="G109" s="77">
        <v>0</v>
      </c>
      <c r="H109" s="77">
        <f>'3'!G86</f>
        <v>164.8</v>
      </c>
      <c r="I109" s="77">
        <v>0</v>
      </c>
      <c r="J109" s="114"/>
      <c r="K109" s="98"/>
    </row>
    <row r="110" spans="1:11" ht="53.25" customHeight="1" x14ac:dyDescent="0.25">
      <c r="A110" s="168" t="str">
        <f>'3'!A137</f>
        <v>Расходы на выполнение ремонтных работ в муниципальных учреждениях культуры и спорта (Предоставление субсидий бюджетным, автономным учреждениям и иным некоммерческим организациям)</v>
      </c>
      <c r="B110" s="169" t="str">
        <f>'3'!E137</f>
        <v>02 1 05 42240</v>
      </c>
      <c r="C110" s="275" t="str">
        <f>'3'!F137</f>
        <v>600</v>
      </c>
      <c r="D110" s="275" t="str">
        <f>'3'!C137</f>
        <v>08</v>
      </c>
      <c r="E110" s="275" t="str">
        <f>'3'!D137</f>
        <v>01</v>
      </c>
      <c r="F110" s="77">
        <f t="shared" si="21"/>
        <v>13456.2</v>
      </c>
      <c r="G110" s="77">
        <f>'3'!G137</f>
        <v>13456.2</v>
      </c>
      <c r="H110" s="77">
        <v>0</v>
      </c>
      <c r="I110" s="77">
        <v>0</v>
      </c>
      <c r="J110" s="114"/>
      <c r="K110" s="98"/>
    </row>
    <row r="111" spans="1:11" ht="44.25" customHeight="1" x14ac:dyDescent="0.25">
      <c r="A111" s="168" t="str">
        <f>'3'!A138</f>
        <v>Расходы на выполнение ремонтных работ в муниципальных учреждениях культуры и спорта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111" s="169" t="str">
        <f>'3'!E138</f>
        <v>02 1 05 4224М</v>
      </c>
      <c r="C111" s="275" t="str">
        <f>'3'!F138</f>
        <v>600</v>
      </c>
      <c r="D111" s="275" t="str">
        <f>'3'!C138</f>
        <v>08</v>
      </c>
      <c r="E111" s="275" t="str">
        <f>'3'!D138</f>
        <v>01</v>
      </c>
      <c r="F111" s="77">
        <f>G111+H111+I111</f>
        <v>67.7</v>
      </c>
      <c r="G111" s="77">
        <v>0</v>
      </c>
      <c r="H111" s="77">
        <f>'3'!G138</f>
        <v>67.7</v>
      </c>
      <c r="I111" s="77">
        <v>0</v>
      </c>
      <c r="J111" s="114"/>
      <c r="K111" s="98"/>
    </row>
    <row r="112" spans="1:11" ht="54" customHeight="1" x14ac:dyDescent="0.25">
      <c r="A112" s="168" t="str">
        <f>'3'!A188</f>
        <v>Расходы на проведение ремонтных работ в муниципальных учреждениях физической культуры и спорта (Предоставление субсидий бюджетным, автономным учреждениям и иным некоммерческим организациям)</v>
      </c>
      <c r="B112" s="169" t="str">
        <f>'3'!E188</f>
        <v>02 1 05 S2251</v>
      </c>
      <c r="C112" s="275" t="str">
        <f>'3'!F188</f>
        <v>600</v>
      </c>
      <c r="D112" s="275" t="str">
        <f>'3'!C188</f>
        <v>11</v>
      </c>
      <c r="E112" s="275" t="str">
        <f>'3'!D188</f>
        <v>01</v>
      </c>
      <c r="F112" s="77">
        <f>G112+H112+I112</f>
        <v>9500</v>
      </c>
      <c r="G112" s="77">
        <f>'3'!G188</f>
        <v>9500</v>
      </c>
      <c r="H112" s="77">
        <v>0</v>
      </c>
      <c r="I112" s="77">
        <v>0</v>
      </c>
      <c r="J112" s="114"/>
      <c r="K112" s="98"/>
    </row>
    <row r="113" spans="1:13" ht="64.5" customHeight="1" x14ac:dyDescent="0.25">
      <c r="A113" s="168" t="str">
        <f>'3'!A189</f>
        <v>Расходы на проведение ремонтных работ в муниципальных учреждениях физической культуры и спорта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113" s="169" t="str">
        <f>'3'!E189</f>
        <v>02 1 05 S225М</v>
      </c>
      <c r="C113" s="275" t="str">
        <f>'3'!F189</f>
        <v>600</v>
      </c>
      <c r="D113" s="275" t="str">
        <f>'3'!C189</f>
        <v>11</v>
      </c>
      <c r="E113" s="275" t="str">
        <f>'3'!D189</f>
        <v>01</v>
      </c>
      <c r="F113" s="77">
        <f>G113+H113+I113</f>
        <v>47.8</v>
      </c>
      <c r="G113" s="77">
        <v>0</v>
      </c>
      <c r="H113" s="77">
        <f>'3'!G189</f>
        <v>47.8</v>
      </c>
      <c r="I113" s="77">
        <v>0</v>
      </c>
      <c r="J113" s="114"/>
      <c r="K113" s="98"/>
    </row>
    <row r="114" spans="1:13" ht="64.5" customHeight="1" x14ac:dyDescent="0.25">
      <c r="A114" s="168" t="str">
        <f>'3'!A139</f>
        <v>Проведение ремонтных работ обеспечивающих развитие инфраструктуры культуры, образования, средств массовой информации (Предоставление субсидий бюджетным, автономным учреждениям и иным некоммерческим организациям)</v>
      </c>
      <c r="B114" s="169" t="str">
        <f>'3'!E139</f>
        <v>02 1 05 80140</v>
      </c>
      <c r="C114" s="275" t="str">
        <f>'3'!F139</f>
        <v>600</v>
      </c>
      <c r="D114" s="275" t="str">
        <f>'3'!C139</f>
        <v>08</v>
      </c>
      <c r="E114" s="275" t="str">
        <f>'3'!D139</f>
        <v>01</v>
      </c>
      <c r="F114" s="77">
        <f t="shared" ref="F114" si="22">G114+H114+I114</f>
        <v>0</v>
      </c>
      <c r="G114" s="77">
        <v>0</v>
      </c>
      <c r="H114" s="77">
        <f>'3'!G139</f>
        <v>0</v>
      </c>
      <c r="I114" s="77">
        <v>0</v>
      </c>
      <c r="J114" s="114"/>
      <c r="K114" s="98"/>
    </row>
    <row r="115" spans="1:13" s="88" customFormat="1" ht="45" x14ac:dyDescent="0.25">
      <c r="A115" s="276" t="s">
        <v>193</v>
      </c>
      <c r="B115" s="96" t="s">
        <v>192</v>
      </c>
      <c r="C115" s="97"/>
      <c r="D115" s="97"/>
      <c r="E115" s="97"/>
      <c r="F115" s="90">
        <f t="shared" ref="F115:F118" si="23">G115+H115+I115</f>
        <v>2650.8</v>
      </c>
      <c r="G115" s="90">
        <f>SUM(G116:G118)</f>
        <v>2650.8</v>
      </c>
      <c r="H115" s="90">
        <f t="shared" ref="H115:I115" si="24">SUM(H116:H118)</f>
        <v>0</v>
      </c>
      <c r="I115" s="90">
        <f t="shared" si="24"/>
        <v>0</v>
      </c>
      <c r="J115" s="181"/>
      <c r="K115" s="182"/>
    </row>
    <row r="116" spans="1:13" ht="122.25" customHeight="1" x14ac:dyDescent="0.25">
      <c r="A116" s="261" t="str">
        <f>Расходы!A306</f>
        <v>Предоставление мер социальной поддержки по оплате жилого помещения и коммунальных услуг работникам в соответствии с Законом Чукотского автономного округа от 4 декабря 2014 года № 122-ОЗ «О мерах социальной поддержки работников (специалистов) бюджетной сферы, работающих и проживающих в сельских населенных пунктах, рабочих поселках (поселках городского типа) Чукотского автономного округа» (Предоставление субсидий бюджетным, автономным учреждениям и иным некоммерческим организациям)</v>
      </c>
      <c r="B116" s="79" t="s">
        <v>190</v>
      </c>
      <c r="C116" s="78" t="s">
        <v>0</v>
      </c>
      <c r="D116" s="78" t="s">
        <v>20</v>
      </c>
      <c r="E116" s="78" t="s">
        <v>16</v>
      </c>
      <c r="F116" s="77">
        <f t="shared" si="23"/>
        <v>2074.8000000000002</v>
      </c>
      <c r="G116" s="77">
        <f>Расходы!F306</f>
        <v>2074.8000000000002</v>
      </c>
      <c r="H116" s="77">
        <v>0</v>
      </c>
      <c r="I116" s="77">
        <v>0</v>
      </c>
      <c r="J116" s="114"/>
      <c r="K116" s="98"/>
    </row>
    <row r="117" spans="1:13" ht="125.25" customHeight="1" x14ac:dyDescent="0.25">
      <c r="A117" s="261" t="str">
        <f>Расходы!A338</f>
        <v>Предоставление мер социальной поддержки по оплате жилого помещения и коммунальных услуг работникам в соответствии с Законом Чукотского автономного округа от 4 декабря 2014 года № 122-ОЗ «О мерах социальной поддержки работников (специалистов) бюджетной сферы, работающих и проживающих в сельских населенных пунктах, рабочих поселках (поселках городского типа) Чукотского автономного округа» (Предоставление субсидий бюджетным, автономным учреждениям и иным некоммерческим организациям)</v>
      </c>
      <c r="B117" s="79" t="s">
        <v>190</v>
      </c>
      <c r="C117" s="78" t="s">
        <v>0</v>
      </c>
      <c r="D117" s="78" t="s">
        <v>20</v>
      </c>
      <c r="E117" s="78" t="s">
        <v>17</v>
      </c>
      <c r="F117" s="77">
        <f t="shared" si="23"/>
        <v>28.8</v>
      </c>
      <c r="G117" s="77">
        <f>Расходы!F338</f>
        <v>28.8</v>
      </c>
      <c r="H117" s="77">
        <v>0</v>
      </c>
      <c r="I117" s="77">
        <v>0</v>
      </c>
      <c r="J117" s="114"/>
      <c r="K117" s="98"/>
    </row>
    <row r="118" spans="1:13" s="88" customFormat="1" ht="123.75" customHeight="1" x14ac:dyDescent="0.25">
      <c r="A118" s="261" t="str">
        <f>Расходы!A396</f>
        <v>Предоставление мер социальной поддержки по оплате жилого помещения и коммунальных услуг работникам в соответствии с Законом Чукотского автономного округа от 4 декабря 2014 года № 122-ОЗ «О мерах социальной поддержки работников (специалистов) бюджетной сферы, работающих и проживающих в сельских населенных пунктах, рабочих поселках (поселках городского типа) Чукотского автономного округа» (Предоставление субсидий бюджетным, автономным учреждениям и иным некоммерческим организациям)</v>
      </c>
      <c r="B118" s="79" t="s">
        <v>190</v>
      </c>
      <c r="C118" s="78" t="s">
        <v>0</v>
      </c>
      <c r="D118" s="78" t="s">
        <v>26</v>
      </c>
      <c r="E118" s="78" t="s">
        <v>15</v>
      </c>
      <c r="F118" s="77">
        <f t="shared" si="23"/>
        <v>547.20000000000005</v>
      </c>
      <c r="G118" s="77">
        <f>Расходы!F396</f>
        <v>547.20000000000005</v>
      </c>
      <c r="H118" s="77">
        <v>0</v>
      </c>
      <c r="I118" s="77">
        <v>0</v>
      </c>
      <c r="J118" s="114"/>
      <c r="K118" s="98"/>
    </row>
    <row r="119" spans="1:13" s="88" customFormat="1" ht="30.75" customHeight="1" x14ac:dyDescent="0.25">
      <c r="A119" s="267" t="str">
        <f>'3'!A117</f>
        <v>Основное мероприятие: Федеральный проект "Патриотическое воспитание граждан Российской Федерации"</v>
      </c>
      <c r="B119" s="279" t="str">
        <f>'3'!E117</f>
        <v>02 1 ЕВ</v>
      </c>
      <c r="C119" s="83"/>
      <c r="D119" s="83"/>
      <c r="E119" s="83"/>
      <c r="F119" s="82">
        <f>G119+H119+I119</f>
        <v>1866.5</v>
      </c>
      <c r="G119" s="82">
        <f>G120</f>
        <v>1857.1</v>
      </c>
      <c r="H119" s="82">
        <f>H120</f>
        <v>9.4</v>
      </c>
      <c r="I119" s="82">
        <f>I120</f>
        <v>0</v>
      </c>
      <c r="J119" s="114"/>
      <c r="K119" s="98"/>
    </row>
    <row r="120" spans="1:13" s="88" customFormat="1" ht="84" customHeight="1" x14ac:dyDescent="0.25">
      <c r="A120" s="447" t="str">
        <f>'3'!A118</f>
        <v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v>
      </c>
      <c r="B120" s="448" t="str">
        <f>'3'!E118</f>
        <v>02 1 ЕВ 5179Д</v>
      </c>
      <c r="C120" s="449" t="s">
        <v>0</v>
      </c>
      <c r="D120" s="449" t="s">
        <v>20</v>
      </c>
      <c r="E120" s="449" t="s">
        <v>35</v>
      </c>
      <c r="F120" s="450">
        <f>G120+H120+I120</f>
        <v>1866.5</v>
      </c>
      <c r="G120" s="450">
        <f>'3'!G118-H120</f>
        <v>1857.1</v>
      </c>
      <c r="H120" s="450">
        <v>9.4</v>
      </c>
      <c r="I120" s="450">
        <v>0</v>
      </c>
      <c r="J120" s="114"/>
      <c r="K120" s="98"/>
    </row>
    <row r="121" spans="1:13" s="88" customFormat="1" ht="30" x14ac:dyDescent="0.25">
      <c r="A121" s="276" t="str">
        <f>'3'!A119</f>
        <v>Основное мероприятие: Федеральный проект "Успех каждого ребенка"</v>
      </c>
      <c r="B121" s="96" t="s">
        <v>599</v>
      </c>
      <c r="C121" s="183"/>
      <c r="D121" s="97"/>
      <c r="E121" s="97"/>
      <c r="F121" s="90">
        <f t="shared" ref="F121:F165" si="25">G121+H121+I121</f>
        <v>0</v>
      </c>
      <c r="G121" s="90">
        <f>SUM(G122:G122)</f>
        <v>0</v>
      </c>
      <c r="H121" s="90">
        <f>SUM(H122:H122)</f>
        <v>0</v>
      </c>
      <c r="I121" s="90">
        <f>SUM(I122:I122)</f>
        <v>0</v>
      </c>
      <c r="J121" s="181"/>
      <c r="K121" s="182"/>
    </row>
    <row r="122" spans="1:13" s="88" customFormat="1" ht="75.75" customHeight="1" x14ac:dyDescent="0.25">
      <c r="A122" s="168" t="str">
        <f>'3'!A120</f>
        <v>Расходы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 (Предоставление субсидий бюджетным, автономным учреждениям и иным некоммерческим организациям)</v>
      </c>
      <c r="B122" s="169" t="str">
        <f>'3'!E120</f>
        <v>02 1 E2 5098Д</v>
      </c>
      <c r="C122" s="85">
        <v>600</v>
      </c>
      <c r="D122" s="85" t="s">
        <v>20</v>
      </c>
      <c r="E122" s="78" t="s">
        <v>35</v>
      </c>
      <c r="F122" s="77">
        <f>G122+H122+I122</f>
        <v>0</v>
      </c>
      <c r="G122" s="77">
        <f>'3'!G120</f>
        <v>0</v>
      </c>
      <c r="H122" s="77">
        <v>0</v>
      </c>
      <c r="I122" s="77">
        <v>0</v>
      </c>
      <c r="J122" s="114"/>
      <c r="K122" s="98"/>
    </row>
    <row r="123" spans="1:13" s="81" customFormat="1" ht="30" customHeight="1" x14ac:dyDescent="0.25">
      <c r="A123" s="267" t="str">
        <f>'3'!A142</f>
        <v>Подпрограмма: «Укрепление единого культурного пространства и развитие межнациональных отношений»</v>
      </c>
      <c r="B123" s="84" t="s">
        <v>208</v>
      </c>
      <c r="C123" s="83"/>
      <c r="D123" s="83"/>
      <c r="E123" s="83"/>
      <c r="F123" s="82">
        <f t="shared" si="25"/>
        <v>4763.8999999999996</v>
      </c>
      <c r="G123" s="82">
        <f>G124</f>
        <v>300</v>
      </c>
      <c r="H123" s="82">
        <f t="shared" ref="H123:I123" si="26">H124</f>
        <v>4463.8999999999996</v>
      </c>
      <c r="I123" s="82">
        <f t="shared" si="26"/>
        <v>0</v>
      </c>
      <c r="J123" s="114"/>
      <c r="K123" s="98"/>
    </row>
    <row r="124" spans="1:13" s="88" customFormat="1" ht="66" customHeight="1" x14ac:dyDescent="0.25">
      <c r="A124" s="276" t="s">
        <v>217</v>
      </c>
      <c r="B124" s="96" t="s">
        <v>209</v>
      </c>
      <c r="C124" s="97"/>
      <c r="D124" s="97"/>
      <c r="E124" s="97"/>
      <c r="F124" s="82">
        <f>G124+H124+I124</f>
        <v>4763.8999999999996</v>
      </c>
      <c r="G124" s="90">
        <f>SUM(G125:G129)</f>
        <v>300</v>
      </c>
      <c r="H124" s="90">
        <f>SUM(H125:H129)</f>
        <v>4463.8999999999996</v>
      </c>
      <c r="I124" s="90">
        <f>SUM(I125:I129)</f>
        <v>0</v>
      </c>
      <c r="J124" s="181"/>
      <c r="K124" s="182"/>
    </row>
    <row r="125" spans="1:13" ht="31.5" customHeight="1" x14ac:dyDescent="0.25">
      <c r="A125" s="261" t="str">
        <f>'3'!A144</f>
        <v>Мероприятия в сфере культуры (Закупка товаров, работ и услуг для обеспечения государственных (муниципальных) нужд</v>
      </c>
      <c r="B125" s="79" t="s">
        <v>211</v>
      </c>
      <c r="C125" s="78" t="s">
        <v>53</v>
      </c>
      <c r="D125" s="78" t="s">
        <v>26</v>
      </c>
      <c r="E125" s="78" t="s">
        <v>15</v>
      </c>
      <c r="F125" s="77">
        <f t="shared" ref="F125:F129" si="27">G125+H125+I125</f>
        <v>162.30000000000001</v>
      </c>
      <c r="G125" s="77">
        <v>0</v>
      </c>
      <c r="H125" s="77">
        <f>'3'!G144</f>
        <v>162.30000000000001</v>
      </c>
      <c r="I125" s="77">
        <v>0</v>
      </c>
      <c r="J125" s="114"/>
      <c r="K125" s="98"/>
      <c r="M125" s="138"/>
    </row>
    <row r="126" spans="1:13" ht="32.25" customHeight="1" x14ac:dyDescent="0.25">
      <c r="A126" s="261" t="str">
        <f>'3'!A145</f>
        <v>Мероприятия в сфере культуры (Социальное обеспечение и иные выплаты населению)</v>
      </c>
      <c r="B126" s="79" t="s">
        <v>211</v>
      </c>
      <c r="C126" s="78" t="s">
        <v>55</v>
      </c>
      <c r="D126" s="78" t="s">
        <v>26</v>
      </c>
      <c r="E126" s="78" t="s">
        <v>15</v>
      </c>
      <c r="F126" s="77">
        <f t="shared" si="27"/>
        <v>500</v>
      </c>
      <c r="G126" s="77">
        <v>0</v>
      </c>
      <c r="H126" s="77">
        <f>'3'!G145</f>
        <v>500</v>
      </c>
      <c r="I126" s="77">
        <v>0</v>
      </c>
      <c r="J126" s="114"/>
      <c r="K126" s="98"/>
      <c r="M126" s="138"/>
    </row>
    <row r="127" spans="1:13" ht="45" x14ac:dyDescent="0.25">
      <c r="A127" s="261" t="str">
        <f>'3'!A146</f>
        <v>Мероприятия в сфере культуры (Предоставление субсидий бюджетным, автономным учреждениям и иным некоммерческим организациям)</v>
      </c>
      <c r="B127" s="79" t="s">
        <v>211</v>
      </c>
      <c r="C127" s="78" t="s">
        <v>0</v>
      </c>
      <c r="D127" s="78" t="s">
        <v>26</v>
      </c>
      <c r="E127" s="78" t="s">
        <v>15</v>
      </c>
      <c r="F127" s="77">
        <f t="shared" si="27"/>
        <v>1800</v>
      </c>
      <c r="G127" s="77">
        <v>0</v>
      </c>
      <c r="H127" s="77">
        <f>'3'!G146</f>
        <v>1800</v>
      </c>
      <c r="I127" s="77">
        <v>0</v>
      </c>
      <c r="J127" s="114"/>
      <c r="K127" s="98"/>
    </row>
    <row r="128" spans="1:13" ht="46.5" customHeight="1" x14ac:dyDescent="0.25">
      <c r="A128" s="261" t="str">
        <f>'3'!A147</f>
        <v>Расходы на поддержку творческих коллективов (Предоставление субсидий бюджетным, автономным учреждениям и иным некоммерческим организациям)</v>
      </c>
      <c r="B128" s="79" t="str">
        <f>'3'!E147</f>
        <v>02 2 01 S2250</v>
      </c>
      <c r="C128" s="78" t="str">
        <f>'3'!F147</f>
        <v>600</v>
      </c>
      <c r="D128" s="78" t="str">
        <f>'3'!C147</f>
        <v>08</v>
      </c>
      <c r="E128" s="78" t="str">
        <f>'3'!D147</f>
        <v>01</v>
      </c>
      <c r="F128" s="77">
        <f t="shared" si="27"/>
        <v>301.60000000000002</v>
      </c>
      <c r="G128" s="77">
        <f>'3'!G147-H128</f>
        <v>300</v>
      </c>
      <c r="H128" s="428">
        <v>1.6</v>
      </c>
      <c r="I128" s="77">
        <v>0</v>
      </c>
      <c r="J128" s="114"/>
      <c r="K128" s="98"/>
    </row>
    <row r="129" spans="1:11" ht="46.5" customHeight="1" x14ac:dyDescent="0.25">
      <c r="A129" s="261" t="str">
        <f>'3'!A488</f>
        <v>Расходы на развитие и сохранение чукотского языка (Закупка товаров, работ и услуг для обеспечения государственных (муниципальных) нужд)</v>
      </c>
      <c r="B129" s="79" t="str">
        <f>'3'!E488</f>
        <v>02 2 01 М9999</v>
      </c>
      <c r="C129" s="78" t="str">
        <f>'3'!F488</f>
        <v>200</v>
      </c>
      <c r="D129" s="78" t="str">
        <f>'3'!C488</f>
        <v>08</v>
      </c>
      <c r="E129" s="78" t="str">
        <f>'3'!D488</f>
        <v>04</v>
      </c>
      <c r="F129" s="77">
        <f t="shared" si="27"/>
        <v>2000</v>
      </c>
      <c r="G129" s="77"/>
      <c r="H129" s="428">
        <f>'3'!G488</f>
        <v>2000</v>
      </c>
      <c r="I129" s="77"/>
      <c r="J129" s="114"/>
      <c r="K129" s="98"/>
    </row>
    <row r="130" spans="1:11" s="81" customFormat="1" x14ac:dyDescent="0.25">
      <c r="A130" s="267" t="str">
        <f>'3'!A203</f>
        <v>Подпрограмма: «Поддержка физической культуры и спорта»</v>
      </c>
      <c r="B130" s="84" t="s">
        <v>235</v>
      </c>
      <c r="C130" s="83"/>
      <c r="D130" s="83"/>
      <c r="E130" s="83"/>
      <c r="F130" s="82">
        <f>G130+H130+I130</f>
        <v>110235.2</v>
      </c>
      <c r="G130" s="82">
        <f>G131+G141</f>
        <v>109435</v>
      </c>
      <c r="H130" s="82">
        <f t="shared" ref="H130" si="28">H131+H141</f>
        <v>800.2</v>
      </c>
      <c r="I130" s="82">
        <f>I131+I141</f>
        <v>0</v>
      </c>
      <c r="J130" s="114"/>
      <c r="K130" s="98"/>
    </row>
    <row r="131" spans="1:11" s="88" customFormat="1" ht="30" x14ac:dyDescent="0.25">
      <c r="A131" s="276" t="s">
        <v>238</v>
      </c>
      <c r="B131" s="96" t="s">
        <v>236</v>
      </c>
      <c r="C131" s="97"/>
      <c r="D131" s="97"/>
      <c r="E131" s="97"/>
      <c r="F131" s="90">
        <f>G131+H131+I131</f>
        <v>100184.9</v>
      </c>
      <c r="G131" s="90">
        <f>SUM(G132:G140)</f>
        <v>99435</v>
      </c>
      <c r="H131" s="90">
        <f>SUM(H132:H140)</f>
        <v>749.9</v>
      </c>
      <c r="I131" s="90">
        <f>SUM(I132:I140)</f>
        <v>0</v>
      </c>
      <c r="J131" s="181"/>
      <c r="K131" s="182"/>
    </row>
    <row r="132" spans="1:11" s="88" customFormat="1" ht="46.5" customHeight="1" x14ac:dyDescent="0.25">
      <c r="A132" s="261" t="str">
        <f>Расходы!A490</f>
        <v>Расходы на закупку и монтаж оборудования для создания "умных" спортивных площадок (Закупка товаров, работ и услуг для обеспечения государственных (муниципальных) нужд)</v>
      </c>
      <c r="B132" s="169" t="str">
        <f>'3'!E205</f>
        <v>02 3 01 S7530</v>
      </c>
      <c r="C132" s="78" t="str">
        <f>'3'!F205</f>
        <v>200</v>
      </c>
      <c r="D132" s="78" t="str">
        <f>'3'!C205</f>
        <v>11</v>
      </c>
      <c r="E132" s="78" t="str">
        <f>'3'!D205</f>
        <v>02</v>
      </c>
      <c r="F132" s="77">
        <f t="shared" ref="F132:F133" si="29">G132+H132+I132</f>
        <v>97000</v>
      </c>
      <c r="G132" s="77">
        <f>'3'!G205</f>
        <v>97000</v>
      </c>
      <c r="H132" s="77">
        <v>0</v>
      </c>
      <c r="I132" s="77">
        <v>0</v>
      </c>
      <c r="J132" s="181"/>
      <c r="K132" s="182"/>
    </row>
    <row r="133" spans="1:11" s="88" customFormat="1" ht="63.75" customHeight="1" x14ac:dyDescent="0.25">
      <c r="A133" s="261" t="str">
        <f>'3'!A206</f>
        <v>Расходы на закупку и монтаж оборудования для создания "умных" спортивных площадок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133" s="169" t="str">
        <f>'3'!E206</f>
        <v>02 3 01 S753М</v>
      </c>
      <c r="C133" s="78" t="str">
        <f>'3'!F206</f>
        <v>200</v>
      </c>
      <c r="D133" s="78" t="str">
        <f>'3'!C206</f>
        <v>11</v>
      </c>
      <c r="E133" s="78" t="str">
        <f>'3'!D206</f>
        <v>02</v>
      </c>
      <c r="F133" s="77">
        <f t="shared" si="29"/>
        <v>487.5</v>
      </c>
      <c r="G133" s="77">
        <v>0</v>
      </c>
      <c r="H133" s="77">
        <f>'3'!G206</f>
        <v>487.5</v>
      </c>
      <c r="I133" s="77">
        <v>0</v>
      </c>
      <c r="J133" s="181"/>
      <c r="K133" s="182"/>
    </row>
    <row r="134" spans="1:11" ht="36" customHeight="1" x14ac:dyDescent="0.25">
      <c r="A134" s="261" t="str">
        <f>Расходы!A492</f>
        <v>Расходы на проведение спортивных мероприятий  (Закупка товаров, работ и услуг для обеспечения государственных (муниципальных) нужд)</v>
      </c>
      <c r="B134" s="79" t="s">
        <v>237</v>
      </c>
      <c r="C134" s="78" t="s">
        <v>53</v>
      </c>
      <c r="D134" s="78" t="s">
        <v>11</v>
      </c>
      <c r="E134" s="78" t="s">
        <v>16</v>
      </c>
      <c r="F134" s="77">
        <f t="shared" si="25"/>
        <v>100</v>
      </c>
      <c r="G134" s="77">
        <v>0</v>
      </c>
      <c r="H134" s="77">
        <f>Расходы!F492</f>
        <v>100</v>
      </c>
      <c r="I134" s="77">
        <v>0</v>
      </c>
      <c r="J134" s="114"/>
      <c r="K134" s="98"/>
    </row>
    <row r="135" spans="1:11" ht="30" x14ac:dyDescent="0.25">
      <c r="A135" s="261" t="str">
        <f>Расходы!A493</f>
        <v>Расходы на проведение спортивных мероприятий  (Социальное обеспечение и иные выплаты населению)</v>
      </c>
      <c r="B135" s="79" t="s">
        <v>237</v>
      </c>
      <c r="C135" s="78" t="s">
        <v>55</v>
      </c>
      <c r="D135" s="78" t="s">
        <v>11</v>
      </c>
      <c r="E135" s="78" t="s">
        <v>16</v>
      </c>
      <c r="F135" s="77">
        <f t="shared" si="25"/>
        <v>0</v>
      </c>
      <c r="G135" s="77">
        <v>0</v>
      </c>
      <c r="H135" s="77">
        <f>Расходы!F493</f>
        <v>0</v>
      </c>
      <c r="I135" s="77">
        <v>0</v>
      </c>
      <c r="J135" s="114"/>
      <c r="K135" s="98"/>
    </row>
    <row r="136" spans="1:11" ht="45" x14ac:dyDescent="0.25">
      <c r="A136" s="261" t="str">
        <f>Расходы!A494</f>
        <v>Расходы на проведение спортивных мероприятий (Предоставление субсидий бюджетным, автономным учреждениям и иным некоммерческим организациям)</v>
      </c>
      <c r="B136" s="79" t="s">
        <v>237</v>
      </c>
      <c r="C136" s="78" t="s">
        <v>0</v>
      </c>
      <c r="D136" s="78" t="s">
        <v>11</v>
      </c>
      <c r="E136" s="78" t="s">
        <v>16</v>
      </c>
      <c r="F136" s="77">
        <f t="shared" si="25"/>
        <v>150</v>
      </c>
      <c r="G136" s="77">
        <v>0</v>
      </c>
      <c r="H136" s="77">
        <f>Расходы!F494</f>
        <v>150</v>
      </c>
      <c r="I136" s="77">
        <v>0</v>
      </c>
      <c r="J136" s="114"/>
      <c r="K136" s="98"/>
    </row>
    <row r="137" spans="1:11" ht="30" x14ac:dyDescent="0.25">
      <c r="A137" s="261" t="str">
        <f>'3'!A194</f>
        <v>Расходы на развитие и поддержку национальных видов спорта (Социальное обеспечение и иные выплаты населению)</v>
      </c>
      <c r="B137" s="169" t="str">
        <f>'3'!E194</f>
        <v>02 3 01 63450</v>
      </c>
      <c r="C137" s="264" t="s">
        <v>55</v>
      </c>
      <c r="D137" s="264" t="s">
        <v>11</v>
      </c>
      <c r="E137" s="264" t="s">
        <v>15</v>
      </c>
      <c r="F137" s="77">
        <f>G137+H137+I137</f>
        <v>1435</v>
      </c>
      <c r="G137" s="265">
        <f>'3'!G194</f>
        <v>1435</v>
      </c>
      <c r="H137" s="265">
        <v>0</v>
      </c>
      <c r="I137" s="265">
        <v>0</v>
      </c>
      <c r="J137" s="114"/>
      <c r="K137" s="98"/>
    </row>
    <row r="138" spans="1:11" ht="47.25" customHeight="1" x14ac:dyDescent="0.25">
      <c r="A138" s="261" t="str">
        <f>'3'!A195</f>
        <v>Расходы на развитие и поддержку национальных видов спорта (софинансирование обязательств за счет средств местного бюджета) (Социальное обеспечение и иные выплаты населению)</v>
      </c>
      <c r="B138" s="168" t="str">
        <f>'3'!E195</f>
        <v>02 3 01 6345М</v>
      </c>
      <c r="C138" s="264" t="str">
        <f>'3'!F195</f>
        <v>300</v>
      </c>
      <c r="D138" s="264" t="str">
        <f>'3'!C195</f>
        <v>11</v>
      </c>
      <c r="E138" s="264" t="str">
        <f>'3'!D195</f>
        <v>01</v>
      </c>
      <c r="F138" s="77">
        <f>G138+H138+I138</f>
        <v>7.3</v>
      </c>
      <c r="G138" s="265">
        <v>0</v>
      </c>
      <c r="H138" s="265">
        <f>'3'!G195</f>
        <v>7.3</v>
      </c>
      <c r="I138" s="265">
        <v>0</v>
      </c>
      <c r="J138" s="114"/>
      <c r="K138" s="98"/>
    </row>
    <row r="139" spans="1:11" ht="54.75" customHeight="1" x14ac:dyDescent="0.25">
      <c r="A139" s="261" t="str">
        <f>'3'!A192</f>
        <v>Расходы на проведение массовых физкультурных мероприятий среди различных категорий населения (Закупка товаров, работ и услуг для обеспечения государственных (муниципальных) нужд)</v>
      </c>
      <c r="B139" s="169" t="str">
        <f>'3'!E192</f>
        <v>02 3 01 42390</v>
      </c>
      <c r="C139" s="275" t="str">
        <f>'3'!F192</f>
        <v>200</v>
      </c>
      <c r="D139" s="275" t="s">
        <v>11</v>
      </c>
      <c r="E139" s="275" t="s">
        <v>15</v>
      </c>
      <c r="F139" s="77">
        <f>G139+H139+I139</f>
        <v>1000</v>
      </c>
      <c r="G139" s="265">
        <f>'3'!G192</f>
        <v>1000</v>
      </c>
      <c r="H139" s="265">
        <v>0</v>
      </c>
      <c r="I139" s="265">
        <v>0</v>
      </c>
      <c r="J139" s="114"/>
      <c r="K139" s="98"/>
    </row>
    <row r="140" spans="1:11" ht="60.75" customHeight="1" x14ac:dyDescent="0.25">
      <c r="A140" s="261" t="str">
        <f>'3'!A193</f>
        <v>Расходы на проведение массовых мероприятий среди различных категорий населения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140" s="169" t="str">
        <f>'3'!E193</f>
        <v>02 3 01 4239М</v>
      </c>
      <c r="C140" s="275" t="str">
        <f>'3'!F193</f>
        <v>200</v>
      </c>
      <c r="D140" s="275" t="str">
        <f>'3'!C193</f>
        <v>11</v>
      </c>
      <c r="E140" s="275" t="str">
        <f>'3'!D193</f>
        <v>01</v>
      </c>
      <c r="F140" s="77">
        <f>G140+H140+I140</f>
        <v>5.0999999999999996</v>
      </c>
      <c r="G140" s="265">
        <v>0</v>
      </c>
      <c r="H140" s="265">
        <f>'3'!G193</f>
        <v>5.0999999999999996</v>
      </c>
      <c r="I140" s="265">
        <v>0</v>
      </c>
      <c r="J140" s="114"/>
      <c r="K140" s="98"/>
    </row>
    <row r="141" spans="1:11" ht="40.5" customHeight="1" x14ac:dyDescent="0.25">
      <c r="A141" s="267" t="str">
        <f>'3'!A196</f>
        <v>Основное мероприятие: «Региональный проект "Развитие социальной инфраструктуры"»</v>
      </c>
      <c r="B141" s="322" t="str">
        <f>'3'!E196</f>
        <v>02 3 02</v>
      </c>
      <c r="C141" s="322"/>
      <c r="D141" s="438"/>
      <c r="E141" s="438"/>
      <c r="F141" s="82">
        <f>G141+H141+I141</f>
        <v>10050.299999999999</v>
      </c>
      <c r="G141" s="441">
        <f>G142+G143</f>
        <v>10000</v>
      </c>
      <c r="H141" s="441">
        <f t="shared" ref="H141:I141" si="30">H142+H143</f>
        <v>50.3</v>
      </c>
      <c r="I141" s="441">
        <f t="shared" si="30"/>
        <v>0</v>
      </c>
      <c r="J141" s="114"/>
      <c r="K141" s="98"/>
    </row>
    <row r="142" spans="1:11" ht="63.75" customHeight="1" x14ac:dyDescent="0.25">
      <c r="A142" s="261" t="str">
        <f>'3'!A197</f>
        <v>Расходы на оснащение объектов спортивной инфраструктуры спортивно-технологическим оборудованием (Предоставление субсидий бюджетным, автономным учреждениям и иным некоммерческим организациям)</v>
      </c>
      <c r="B142" s="168" t="str">
        <f>'3'!E197</f>
        <v>02 3 02 А2280</v>
      </c>
      <c r="C142" s="275" t="str">
        <f>'3'!F197</f>
        <v>600</v>
      </c>
      <c r="D142" s="275" t="str">
        <f>'3'!C197</f>
        <v>11</v>
      </c>
      <c r="E142" s="275" t="str">
        <f>'3'!D197</f>
        <v>01</v>
      </c>
      <c r="F142" s="77">
        <f t="shared" ref="F142:F143" si="31">G142+H142+I142</f>
        <v>10000</v>
      </c>
      <c r="G142" s="265">
        <f>'3'!G197</f>
        <v>10000</v>
      </c>
      <c r="H142" s="265">
        <v>0</v>
      </c>
      <c r="I142" s="265">
        <v>0</v>
      </c>
      <c r="J142" s="114"/>
      <c r="K142" s="98"/>
    </row>
    <row r="143" spans="1:11" ht="79.5" customHeight="1" x14ac:dyDescent="0.25">
      <c r="A143" s="261" t="str">
        <f>'3'!A198</f>
        <v>Расходы на оснащение объектов спортивной инфраструктуры спортивно-технологическим оборудованием (софинансирование обязательств за счет средств местного бюджета) (Предоставление субсидий бюджетным, автономным учреждениям и иным некоммерческим организациям)</v>
      </c>
      <c r="B143" s="168" t="str">
        <f>'3'!E198</f>
        <v>02 3 02 А228М</v>
      </c>
      <c r="C143" s="275" t="str">
        <f>'3'!F198</f>
        <v>600</v>
      </c>
      <c r="D143" s="275" t="str">
        <f>'3'!C198</f>
        <v>11</v>
      </c>
      <c r="E143" s="275" t="str">
        <f>'3'!D198</f>
        <v>01</v>
      </c>
      <c r="F143" s="77">
        <f t="shared" si="31"/>
        <v>50.3</v>
      </c>
      <c r="G143" s="265">
        <v>0</v>
      </c>
      <c r="H143" s="265">
        <f>'3'!G198</f>
        <v>50.3</v>
      </c>
      <c r="I143" s="265">
        <v>0</v>
      </c>
      <c r="J143" s="114"/>
      <c r="K143" s="98"/>
    </row>
    <row r="144" spans="1:11" s="81" customFormat="1" ht="29.25" x14ac:dyDescent="0.25">
      <c r="A144" s="267" t="str">
        <f>'3'!A29</f>
        <v>Подпрограмма: «Обеспечение деятельности муниципальных органов и подведомственных учреждений»</v>
      </c>
      <c r="B144" s="84" t="s">
        <v>163</v>
      </c>
      <c r="C144" s="83"/>
      <c r="D144" s="83"/>
      <c r="E144" s="83"/>
      <c r="F144" s="82">
        <f t="shared" si="25"/>
        <v>1955197.5</v>
      </c>
      <c r="G144" s="82">
        <f>G145+G147</f>
        <v>1277638</v>
      </c>
      <c r="H144" s="82">
        <f>H145+H147</f>
        <v>638427.69999999995</v>
      </c>
      <c r="I144" s="82">
        <f>I145+I147</f>
        <v>39131.800000000003</v>
      </c>
      <c r="J144" s="114"/>
      <c r="K144" s="98"/>
    </row>
    <row r="145" spans="1:11" s="88" customFormat="1" ht="30" x14ac:dyDescent="0.25">
      <c r="A145" s="276" t="s">
        <v>205</v>
      </c>
      <c r="B145" s="96" t="s">
        <v>201</v>
      </c>
      <c r="C145" s="97"/>
      <c r="D145" s="97"/>
      <c r="E145" s="97"/>
      <c r="F145" s="90">
        <f t="shared" si="25"/>
        <v>0</v>
      </c>
      <c r="G145" s="90">
        <f>SUM(G146:G146)</f>
        <v>0</v>
      </c>
      <c r="H145" s="90">
        <f>SUM(H146:H146)</f>
        <v>0</v>
      </c>
      <c r="I145" s="90">
        <f>SUM(I146:I146)</f>
        <v>0</v>
      </c>
      <c r="J145" s="181"/>
      <c r="K145" s="182"/>
    </row>
    <row r="146" spans="1:11" ht="60" x14ac:dyDescent="0.25">
      <c r="A146" s="261" t="str">
        <f>Расходы!A373</f>
        <v>Проведение государственной итоговой аттестации, олимпиад и мониторинга в сфере образования (Предоставление субсидий бюджетным, автономным учреждениям и иным некоммерческим организациям)</v>
      </c>
      <c r="B146" s="79" t="s">
        <v>202</v>
      </c>
      <c r="C146" s="78" t="s">
        <v>0</v>
      </c>
      <c r="D146" s="78" t="s">
        <v>20</v>
      </c>
      <c r="E146" s="78" t="s">
        <v>35</v>
      </c>
      <c r="F146" s="77">
        <f t="shared" si="25"/>
        <v>0</v>
      </c>
      <c r="G146" s="77">
        <v>0</v>
      </c>
      <c r="H146" s="77">
        <f>Расходы!F373</f>
        <v>0</v>
      </c>
      <c r="I146" s="77">
        <v>0</v>
      </c>
      <c r="J146" s="114"/>
      <c r="K146" s="98"/>
    </row>
    <row r="147" spans="1:11" s="88" customFormat="1" ht="45" x14ac:dyDescent="0.25">
      <c r="A147" s="276" t="s">
        <v>427</v>
      </c>
      <c r="B147" s="96" t="s">
        <v>162</v>
      </c>
      <c r="C147" s="97"/>
      <c r="D147" s="97"/>
      <c r="E147" s="97"/>
      <c r="F147" s="90">
        <f>G147+H147+I147</f>
        <v>1955197.5</v>
      </c>
      <c r="G147" s="90">
        <f>SUM(G148:G173)</f>
        <v>1277638</v>
      </c>
      <c r="H147" s="90">
        <f t="shared" ref="H147:I147" si="32">SUM(H148:H173)</f>
        <v>638427.69999999995</v>
      </c>
      <c r="I147" s="90">
        <f t="shared" si="32"/>
        <v>39131.800000000003</v>
      </c>
      <c r="J147" s="181"/>
      <c r="K147" s="182"/>
    </row>
    <row r="148" spans="1:11" ht="60" x14ac:dyDescent="0.25">
      <c r="A148" s="261" t="str">
        <f>Расходы!A281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48" s="79" t="s">
        <v>170</v>
      </c>
      <c r="C148" s="78" t="s">
        <v>0</v>
      </c>
      <c r="D148" s="78" t="s">
        <v>20</v>
      </c>
      <c r="E148" s="78" t="s">
        <v>15</v>
      </c>
      <c r="F148" s="77">
        <f>G148+H148+I148</f>
        <v>6420</v>
      </c>
      <c r="G148" s="77">
        <v>0</v>
      </c>
      <c r="H148" s="77">
        <f>Расходы!F281</f>
        <v>6420</v>
      </c>
      <c r="I148" s="77">
        <v>0</v>
      </c>
      <c r="J148" s="114"/>
      <c r="K148" s="98"/>
    </row>
    <row r="149" spans="1:11" ht="60" x14ac:dyDescent="0.25">
      <c r="A149" s="261" t="str">
        <f>Расходы!A282</f>
        <v>Компенсация расходов, связанных с переездом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49" s="79" t="s">
        <v>171</v>
      </c>
      <c r="C149" s="78" t="s">
        <v>0</v>
      </c>
      <c r="D149" s="78" t="s">
        <v>20</v>
      </c>
      <c r="E149" s="78" t="s">
        <v>15</v>
      </c>
      <c r="F149" s="77">
        <f>G149+H149+I149</f>
        <v>0</v>
      </c>
      <c r="G149" s="77">
        <v>0</v>
      </c>
      <c r="H149" s="77">
        <f>Расходы!F282</f>
        <v>0</v>
      </c>
      <c r="I149" s="77">
        <v>0</v>
      </c>
      <c r="J149" s="114"/>
      <c r="K149" s="98"/>
    </row>
    <row r="150" spans="1:11" ht="60" x14ac:dyDescent="0.25">
      <c r="A150" s="261" t="str">
        <f>Расходы!A311</f>
        <v>Ежемесячное денежное вознаграждение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v>
      </c>
      <c r="B150" s="79" t="s">
        <v>733</v>
      </c>
      <c r="C150" s="78" t="s">
        <v>0</v>
      </c>
      <c r="D150" s="78" t="s">
        <v>20</v>
      </c>
      <c r="E150" s="78" t="s">
        <v>16</v>
      </c>
      <c r="F150" s="77">
        <f t="shared" si="25"/>
        <v>30935.599999999999</v>
      </c>
      <c r="G150" s="77">
        <f>Расходы!F311</f>
        <v>30935.599999999999</v>
      </c>
      <c r="H150" s="77">
        <v>0</v>
      </c>
      <c r="I150" s="77">
        <v>0</v>
      </c>
      <c r="J150" s="114"/>
      <c r="K150" s="98"/>
    </row>
    <row r="151" spans="1:11" ht="75" x14ac:dyDescent="0.25">
      <c r="A151" s="447" t="str">
        <f>'3'!A62</f>
        <v>Расходы на организацию бесплатного горячего питания для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v>
      </c>
      <c r="B151" s="448" t="str">
        <f>'3'!E62</f>
        <v>02 П 02 R304Д</v>
      </c>
      <c r="C151" s="449" t="s">
        <v>0</v>
      </c>
      <c r="D151" s="449" t="s">
        <v>20</v>
      </c>
      <c r="E151" s="449" t="s">
        <v>16</v>
      </c>
      <c r="F151" s="450">
        <f t="shared" ref="F151" si="33">G151+H151+I151</f>
        <v>18723.900000000001</v>
      </c>
      <c r="G151" s="450">
        <f>Расходы!F312-H151</f>
        <v>18630.2</v>
      </c>
      <c r="H151" s="450">
        <v>93.7</v>
      </c>
      <c r="I151" s="450">
        <v>0</v>
      </c>
      <c r="J151" s="114"/>
      <c r="K151" s="98"/>
    </row>
    <row r="152" spans="1:11" ht="60" x14ac:dyDescent="0.25">
      <c r="A152" s="261" t="str">
        <f>Расходы!A283</f>
        <v>Финансовое обеспечение выполнения муниципального задания детскими дошкольными учреждениями за счет средств местного бюджета (Предоставление субсидий бюджетным, автономным учреждениям и иным некоммерческим организациям)</v>
      </c>
      <c r="B152" s="79" t="s">
        <v>172</v>
      </c>
      <c r="C152" s="78" t="s">
        <v>0</v>
      </c>
      <c r="D152" s="78" t="s">
        <v>20</v>
      </c>
      <c r="E152" s="78" t="s">
        <v>15</v>
      </c>
      <c r="F152" s="77">
        <f t="shared" si="25"/>
        <v>23204.6</v>
      </c>
      <c r="G152" s="77">
        <v>0</v>
      </c>
      <c r="H152" s="77">
        <f>Расходы!F283</f>
        <v>23204.6</v>
      </c>
      <c r="I152" s="77">
        <v>0</v>
      </c>
      <c r="J152" s="114"/>
      <c r="K152" s="98"/>
    </row>
    <row r="153" spans="1:11" ht="60" x14ac:dyDescent="0.25">
      <c r="A153" s="261" t="str">
        <f>Расходы!A284</f>
        <v>Финансовое обеспечение выполнения муниципального задания детскими дошкольными учреждениями за счет средств окружного бюджета (Предоставление субсидий бюджетным, автономным учреждениям и иным некоммерческим организациям)</v>
      </c>
      <c r="B153" s="79" t="s">
        <v>173</v>
      </c>
      <c r="C153" s="78" t="s">
        <v>0</v>
      </c>
      <c r="D153" s="78" t="s">
        <v>20</v>
      </c>
      <c r="E153" s="78" t="s">
        <v>15</v>
      </c>
      <c r="F153" s="77">
        <f t="shared" si="25"/>
        <v>236289.7</v>
      </c>
      <c r="G153" s="77">
        <f>Расходы!F284</f>
        <v>236289.7</v>
      </c>
      <c r="H153" s="77">
        <v>0</v>
      </c>
      <c r="I153" s="77">
        <v>0</v>
      </c>
      <c r="J153" s="114"/>
      <c r="K153" s="98"/>
    </row>
    <row r="154" spans="1:11" ht="60" x14ac:dyDescent="0.25">
      <c r="A154" s="261" t="str">
        <f>Расходы!A309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54" s="79" t="s">
        <v>170</v>
      </c>
      <c r="C154" s="78" t="s">
        <v>0</v>
      </c>
      <c r="D154" s="78" t="s">
        <v>20</v>
      </c>
      <c r="E154" s="78" t="s">
        <v>16</v>
      </c>
      <c r="F154" s="77">
        <f>G154+H154+I154</f>
        <v>20045</v>
      </c>
      <c r="G154" s="77">
        <v>0</v>
      </c>
      <c r="H154" s="77">
        <f>Расходы!F309</f>
        <v>20045</v>
      </c>
      <c r="I154" s="77">
        <v>0</v>
      </c>
      <c r="J154" s="114"/>
      <c r="K154" s="98"/>
    </row>
    <row r="155" spans="1:11" ht="63" customHeight="1" x14ac:dyDescent="0.25">
      <c r="A155" s="261" t="str">
        <f>'3'!A60</f>
        <v>Компенсация расходов, связанных с переездом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55" s="169" t="str">
        <f>'3'!E60</f>
        <v>02 П 02 10120</v>
      </c>
      <c r="C155" s="275" t="str">
        <f>'3'!F60</f>
        <v>600</v>
      </c>
      <c r="D155" s="275" t="str">
        <f>'3'!C60</f>
        <v>07</v>
      </c>
      <c r="E155" s="275" t="str">
        <f>'3'!D60</f>
        <v>02</v>
      </c>
      <c r="F155" s="77">
        <f>G155+H155+I155</f>
        <v>0</v>
      </c>
      <c r="G155" s="77">
        <v>0</v>
      </c>
      <c r="H155" s="77">
        <f>'3'!G60</f>
        <v>0</v>
      </c>
      <c r="I155" s="77">
        <v>0</v>
      </c>
      <c r="J155" s="114"/>
      <c r="K155" s="98"/>
    </row>
    <row r="156" spans="1:11" ht="60" x14ac:dyDescent="0.25">
      <c r="A156" s="261" t="str">
        <f>Расходы!A341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56" s="79" t="s">
        <v>170</v>
      </c>
      <c r="C156" s="78" t="s">
        <v>0</v>
      </c>
      <c r="D156" s="78" t="s">
        <v>20</v>
      </c>
      <c r="E156" s="78" t="s">
        <v>17</v>
      </c>
      <c r="F156" s="77">
        <f t="shared" si="25"/>
        <v>6090</v>
      </c>
      <c r="G156" s="77">
        <v>0</v>
      </c>
      <c r="H156" s="77">
        <f>Расходы!F341</f>
        <v>6090</v>
      </c>
      <c r="I156" s="77">
        <v>0</v>
      </c>
      <c r="J156" s="114"/>
      <c r="K156" s="98"/>
    </row>
    <row r="157" spans="1:11" ht="63" customHeight="1" x14ac:dyDescent="0.25">
      <c r="A157" s="261" t="str">
        <f>'3'!A92</f>
        <v>Компенсация расходов, связанных с переездом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57" s="169" t="str">
        <f>'3'!E92</f>
        <v>02 П 02 10120</v>
      </c>
      <c r="C157" s="169" t="str">
        <f>'3'!F92</f>
        <v>600</v>
      </c>
      <c r="D157" s="275" t="str">
        <f>'3'!C92</f>
        <v>07</v>
      </c>
      <c r="E157" s="275" t="str">
        <f>'3'!D92</f>
        <v>03</v>
      </c>
      <c r="F157" s="77">
        <f>G157+H157+I157</f>
        <v>0</v>
      </c>
      <c r="G157" s="77">
        <v>0</v>
      </c>
      <c r="H157" s="77">
        <f>'3'!G92</f>
        <v>0</v>
      </c>
      <c r="I157" s="77">
        <v>0</v>
      </c>
      <c r="J157" s="114"/>
      <c r="K157" s="98"/>
    </row>
    <row r="158" spans="1:11" ht="75" x14ac:dyDescent="0.25">
      <c r="A158" s="261" t="str">
        <f>Расходы!A313</f>
        <v>Финансовое обеспечение выполнения муниципального задания школами-детскими садами и школами (начальной, неполной средней и средней) за счет средств местного бюджета (Предоставление субсидий бюджетным, автономным учреждениям и иным некоммерческим организациям)</v>
      </c>
      <c r="B158" s="79" t="s">
        <v>178</v>
      </c>
      <c r="C158" s="78" t="s">
        <v>0</v>
      </c>
      <c r="D158" s="78" t="s">
        <v>20</v>
      </c>
      <c r="E158" s="78" t="s">
        <v>16</v>
      </c>
      <c r="F158" s="77">
        <f t="shared" si="25"/>
        <v>295986</v>
      </c>
      <c r="G158" s="77">
        <v>0</v>
      </c>
      <c r="H158" s="77">
        <f>Расходы!F313</f>
        <v>295986</v>
      </c>
      <c r="I158" s="77">
        <v>0</v>
      </c>
      <c r="J158" s="114"/>
      <c r="K158" s="98"/>
    </row>
    <row r="159" spans="1:11" ht="75" x14ac:dyDescent="0.25">
      <c r="A159" s="261" t="str">
        <f>Расходы!A314</f>
        <v>Финансовое обеспечение выполнения муниципального задания школами-детскими садами и школами (начальной, неполной средней и средней) за счет средств окружного бюджета (Предоставление субсидий бюджетным, автономным учреждениям и иным некоммерческим организациям)</v>
      </c>
      <c r="B159" s="79" t="s">
        <v>179</v>
      </c>
      <c r="C159" s="78" t="s">
        <v>0</v>
      </c>
      <c r="D159" s="78" t="s">
        <v>20</v>
      </c>
      <c r="E159" s="78" t="s">
        <v>16</v>
      </c>
      <c r="F159" s="77">
        <f t="shared" si="25"/>
        <v>613528.1</v>
      </c>
      <c r="G159" s="77">
        <f>Расходы!F314</f>
        <v>613528.1</v>
      </c>
      <c r="H159" s="77">
        <v>0</v>
      </c>
      <c r="I159" s="77">
        <v>0</v>
      </c>
      <c r="J159" s="114"/>
      <c r="K159" s="98"/>
    </row>
    <row r="160" spans="1:11" ht="60" x14ac:dyDescent="0.25">
      <c r="A160" s="261" t="str">
        <f>Расходы!A315</f>
        <v>Финансовое обеспечение выполнения муниципального задания школами-интернатами за счет средств местного бюджета (Предоставление субсидий бюджетным, автономным учреждениям и иным некоммерческим организациям)</v>
      </c>
      <c r="B160" s="79" t="s">
        <v>182</v>
      </c>
      <c r="C160" s="78" t="s">
        <v>0</v>
      </c>
      <c r="D160" s="78" t="s">
        <v>20</v>
      </c>
      <c r="E160" s="78" t="s">
        <v>16</v>
      </c>
      <c r="F160" s="77">
        <f t="shared" si="25"/>
        <v>38562.699999999997</v>
      </c>
      <c r="G160" s="77">
        <v>0</v>
      </c>
      <c r="H160" s="77">
        <f>Расходы!F315</f>
        <v>38562.699999999997</v>
      </c>
      <c r="I160" s="77">
        <v>0</v>
      </c>
      <c r="J160" s="114"/>
      <c r="K160" s="98"/>
    </row>
    <row r="161" spans="1:11" ht="60" x14ac:dyDescent="0.25">
      <c r="A161" s="261" t="str">
        <f>Расходы!A316</f>
        <v>Финансовое обеспечение выполнения муниципального задания школами-интернатами за счет средств окружного бюджета (Предоставление субсидий бюджетным, автономным учреждениям и иным некоммерческим организациям)</v>
      </c>
      <c r="B161" s="79" t="s">
        <v>183</v>
      </c>
      <c r="C161" s="78" t="s">
        <v>0</v>
      </c>
      <c r="D161" s="78" t="s">
        <v>20</v>
      </c>
      <c r="E161" s="78" t="s">
        <v>16</v>
      </c>
      <c r="F161" s="77">
        <f t="shared" si="25"/>
        <v>102797.5</v>
      </c>
      <c r="G161" s="77">
        <f>Расходы!F316</f>
        <v>102797.5</v>
      </c>
      <c r="H161" s="77">
        <v>0</v>
      </c>
      <c r="I161" s="77">
        <v>0</v>
      </c>
      <c r="J161" s="114"/>
      <c r="K161" s="98"/>
    </row>
    <row r="162" spans="1:11" ht="60" x14ac:dyDescent="0.25">
      <c r="A162" s="261" t="str">
        <f>Расходы!A344</f>
        <v>Финансовое обеспечение выполнения муниципального задания учреждениями по внешкольной работе с детьми за счет средств местного бюджета (Предоставление субсидий бюджетным, автономным учреждениям и иным некоммерческим организациям)</v>
      </c>
      <c r="B162" s="79" t="s">
        <v>186</v>
      </c>
      <c r="C162" s="78" t="s">
        <v>0</v>
      </c>
      <c r="D162" s="78" t="s">
        <v>20</v>
      </c>
      <c r="E162" s="78" t="s">
        <v>17</v>
      </c>
      <c r="F162" s="77">
        <f t="shared" si="25"/>
        <v>30457.200000000001</v>
      </c>
      <c r="G162" s="77">
        <v>0</v>
      </c>
      <c r="H162" s="77">
        <f>Расходы!F344</f>
        <v>30457.200000000001</v>
      </c>
      <c r="I162" s="77">
        <v>0</v>
      </c>
      <c r="J162" s="114"/>
      <c r="K162" s="98"/>
    </row>
    <row r="163" spans="1:11" ht="60" x14ac:dyDescent="0.25">
      <c r="A163" s="261" t="str">
        <f>Расходы!A343</f>
        <v>Финансовое обеспечение выполнения муниципального задания учреждениями по внешкольной работе с детьми за счет средств окружного бюджета (Предоставление субсидий бюджетным, автономным учреждениям и иным некоммерческим организациям)</v>
      </c>
      <c r="B163" s="79" t="s">
        <v>187</v>
      </c>
      <c r="C163" s="78" t="s">
        <v>0</v>
      </c>
      <c r="D163" s="78" t="s">
        <v>20</v>
      </c>
      <c r="E163" s="78" t="s">
        <v>17</v>
      </c>
      <c r="F163" s="77">
        <f>G163+H163+I163</f>
        <v>274929.40000000002</v>
      </c>
      <c r="G163" s="77">
        <f>Расходы!F343</f>
        <v>274929.40000000002</v>
      </c>
      <c r="H163" s="77">
        <v>0</v>
      </c>
      <c r="I163" s="77">
        <v>0</v>
      </c>
      <c r="J163" s="114"/>
      <c r="K163" s="98"/>
    </row>
    <row r="164" spans="1:11" ht="60" x14ac:dyDescent="0.25">
      <c r="A164" s="261" t="str">
        <f>Расходы!A405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64" s="79" t="s">
        <v>170</v>
      </c>
      <c r="C164" s="78" t="s">
        <v>0</v>
      </c>
      <c r="D164" s="78" t="s">
        <v>26</v>
      </c>
      <c r="E164" s="78" t="s">
        <v>15</v>
      </c>
      <c r="F164" s="77">
        <f t="shared" si="25"/>
        <v>4860</v>
      </c>
      <c r="G164" s="77">
        <v>0</v>
      </c>
      <c r="H164" s="77">
        <f>Расходы!F405</f>
        <v>4860</v>
      </c>
      <c r="I164" s="77">
        <v>0</v>
      </c>
      <c r="J164" s="114"/>
      <c r="K164" s="98"/>
    </row>
    <row r="165" spans="1:11" ht="60" x14ac:dyDescent="0.25">
      <c r="A165" s="261" t="str">
        <f>Расходы!A406</f>
        <v>Компенсация расходов, связанных с переездом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65" s="79" t="s">
        <v>171</v>
      </c>
      <c r="C165" s="78" t="s">
        <v>0</v>
      </c>
      <c r="D165" s="78" t="s">
        <v>26</v>
      </c>
      <c r="E165" s="78" t="s">
        <v>15</v>
      </c>
      <c r="F165" s="77">
        <f t="shared" si="25"/>
        <v>0</v>
      </c>
      <c r="G165" s="77">
        <v>0</v>
      </c>
      <c r="H165" s="77">
        <f>Расходы!F406</f>
        <v>0</v>
      </c>
      <c r="I165" s="77">
        <v>0</v>
      </c>
      <c r="J165" s="114"/>
      <c r="K165" s="98"/>
    </row>
    <row r="166" spans="1:11" ht="60" x14ac:dyDescent="0.25">
      <c r="A166" s="261" t="str">
        <f>Расходы!A407</f>
        <v>Финансовое обеспечение выполнения муниципального задания культурно-досуговыми учреждениями (Предоставление субсидий бюджетным, автономным учреждениям и иным некоммерческим организациям)</v>
      </c>
      <c r="B166" s="79" t="s">
        <v>212</v>
      </c>
      <c r="C166" s="78" t="s">
        <v>0</v>
      </c>
      <c r="D166" s="78" t="s">
        <v>26</v>
      </c>
      <c r="E166" s="78" t="s">
        <v>15</v>
      </c>
      <c r="F166" s="77">
        <f t="shared" ref="F166:F191" si="34">G166+H166+I166</f>
        <v>110562.4</v>
      </c>
      <c r="G166" s="77">
        <v>0</v>
      </c>
      <c r="H166" s="77">
        <f>Расходы!F407</f>
        <v>110562.4</v>
      </c>
      <c r="I166" s="77">
        <v>0</v>
      </c>
      <c r="J166" s="114"/>
      <c r="K166" s="98"/>
    </row>
    <row r="167" spans="1:11" ht="45" x14ac:dyDescent="0.25">
      <c r="A167" s="261" t="str">
        <f>Расходы!A408</f>
        <v>Финансовое обеспечение выполнения муниципального задания музеями (Предоставление субсидий бюджетным, автономным учреждениям и иным некоммерческим организациям)</v>
      </c>
      <c r="B167" s="79" t="s">
        <v>213</v>
      </c>
      <c r="C167" s="78" t="s">
        <v>0</v>
      </c>
      <c r="D167" s="78" t="s">
        <v>26</v>
      </c>
      <c r="E167" s="78" t="s">
        <v>15</v>
      </c>
      <c r="F167" s="77">
        <f t="shared" si="34"/>
        <v>32596.6</v>
      </c>
      <c r="G167" s="77">
        <v>0</v>
      </c>
      <c r="H167" s="77">
        <f>Расходы!F408</f>
        <v>32596.6</v>
      </c>
      <c r="I167" s="77">
        <v>0</v>
      </c>
      <c r="J167" s="114"/>
      <c r="K167" s="98"/>
    </row>
    <row r="168" spans="1:11" ht="45" x14ac:dyDescent="0.25">
      <c r="A168" s="261" t="str">
        <f>Расходы!A409</f>
        <v>Финансовое обеспечение выполнения муниципального задания библиотеками (Предоставление субсидий бюджетным, автономным учреждениям и иным некоммерческим организациям)</v>
      </c>
      <c r="B168" s="79" t="s">
        <v>214</v>
      </c>
      <c r="C168" s="78" t="s">
        <v>0</v>
      </c>
      <c r="D168" s="78" t="s">
        <v>26</v>
      </c>
      <c r="E168" s="78" t="s">
        <v>15</v>
      </c>
      <c r="F168" s="77">
        <f t="shared" si="34"/>
        <v>62764.3</v>
      </c>
      <c r="G168" s="77">
        <v>0</v>
      </c>
      <c r="H168" s="77">
        <f>Расходы!F409</f>
        <v>62764.3</v>
      </c>
      <c r="I168" s="77">
        <v>0</v>
      </c>
      <c r="J168" s="114"/>
      <c r="K168" s="98"/>
    </row>
    <row r="169" spans="1:11" ht="60" x14ac:dyDescent="0.25">
      <c r="A169" s="261" t="str">
        <f>Расходы!A469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69" s="79" t="s">
        <v>170</v>
      </c>
      <c r="C169" s="78" t="s">
        <v>0</v>
      </c>
      <c r="D169" s="78" t="s">
        <v>11</v>
      </c>
      <c r="E169" s="78" t="s">
        <v>15</v>
      </c>
      <c r="F169" s="77">
        <f t="shared" si="34"/>
        <v>898</v>
      </c>
      <c r="G169" s="77">
        <v>0</v>
      </c>
      <c r="H169" s="77">
        <v>0</v>
      </c>
      <c r="I169" s="77">
        <f>Расходы!F469</f>
        <v>898</v>
      </c>
      <c r="J169" s="114"/>
      <c r="K169" s="98"/>
    </row>
    <row r="170" spans="1:11" ht="60" x14ac:dyDescent="0.25">
      <c r="A170" s="261" t="str">
        <f>Расходы!A470</f>
        <v>Финансовое обеспечение выполнения муниципального задания спортивно-плавательными учреждениями (Предоставление субсидий бюджетным, автономным учреждениям и иным некоммерческим организациям)</v>
      </c>
      <c r="B170" s="79" t="s">
        <v>233</v>
      </c>
      <c r="C170" s="78" t="s">
        <v>0</v>
      </c>
      <c r="D170" s="78" t="s">
        <v>11</v>
      </c>
      <c r="E170" s="78" t="s">
        <v>15</v>
      </c>
      <c r="F170" s="77">
        <f t="shared" si="34"/>
        <v>38233.800000000003</v>
      </c>
      <c r="G170" s="77">
        <v>0</v>
      </c>
      <c r="H170" s="77">
        <v>0</v>
      </c>
      <c r="I170" s="77">
        <f>Расходы!F470</f>
        <v>38233.800000000003</v>
      </c>
      <c r="J170" s="114"/>
      <c r="K170" s="98"/>
    </row>
    <row r="171" spans="1:11" ht="60" x14ac:dyDescent="0.25">
      <c r="A171" s="261" t="str">
        <f>Расходы!A504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(Предоставление субсидий бюджетным, автономным учреждениям и иным некоммерческим организациям)</v>
      </c>
      <c r="B171" s="79" t="s">
        <v>170</v>
      </c>
      <c r="C171" s="78" t="s">
        <v>0</v>
      </c>
      <c r="D171" s="78" t="s">
        <v>44</v>
      </c>
      <c r="E171" s="78" t="s">
        <v>15</v>
      </c>
      <c r="F171" s="77">
        <f t="shared" si="34"/>
        <v>114</v>
      </c>
      <c r="G171" s="77">
        <v>0</v>
      </c>
      <c r="H171" s="77">
        <f>Расходы!F504</f>
        <v>114</v>
      </c>
      <c r="I171" s="77">
        <v>0</v>
      </c>
      <c r="J171" s="114"/>
      <c r="K171" s="98"/>
    </row>
    <row r="172" spans="1:11" ht="60" x14ac:dyDescent="0.25">
      <c r="A172" s="261" t="str">
        <f>Расходы!A505</f>
        <v>Финансовое обеспечение выполнения муниципального задания учреждениями телерадиовещания (Предоставление субсидий бюджетным, автономным учреждениям и иным некоммерческим организациям)</v>
      </c>
      <c r="B172" s="79" t="s">
        <v>234</v>
      </c>
      <c r="C172" s="78" t="s">
        <v>0</v>
      </c>
      <c r="D172" s="78" t="s">
        <v>44</v>
      </c>
      <c r="E172" s="78" t="s">
        <v>15</v>
      </c>
      <c r="F172" s="77">
        <f t="shared" si="34"/>
        <v>6671.2</v>
      </c>
      <c r="G172" s="77">
        <v>0</v>
      </c>
      <c r="H172" s="77">
        <f>Расходы!F505</f>
        <v>6671.2</v>
      </c>
      <c r="I172" s="77">
        <v>0</v>
      </c>
      <c r="J172" s="114"/>
      <c r="K172" s="98"/>
    </row>
    <row r="173" spans="1:11" ht="150.75" customHeight="1" x14ac:dyDescent="0.25">
      <c r="A173" s="261" t="str">
        <f>'3'!A125</f>
        <v>Иные межбюджетные трансферты бюджетам муниципальных образований Чукотского автономного округа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«Сириус», муниципальных общеобразовательных организаций и профессиональных образовательных организаций (Предоставление субсидий бюджетным, автономным учреждениям и иным некоммерческим организациям)</v>
      </c>
      <c r="B173" s="169" t="str">
        <f>'3'!E125</f>
        <v>02 П 02 50500</v>
      </c>
      <c r="C173" s="275" t="str">
        <f>'3'!F125</f>
        <v>600</v>
      </c>
      <c r="D173" s="275" t="str">
        <f>'3'!C125</f>
        <v>07</v>
      </c>
      <c r="E173" s="275" t="str">
        <f>'3'!D125</f>
        <v>09</v>
      </c>
      <c r="F173" s="77">
        <f t="shared" si="34"/>
        <v>527.5</v>
      </c>
      <c r="G173" s="77">
        <f>'3'!G125</f>
        <v>527.5</v>
      </c>
      <c r="H173" s="77">
        <v>0</v>
      </c>
      <c r="I173" s="77">
        <v>0</v>
      </c>
      <c r="J173" s="114"/>
      <c r="K173" s="98"/>
    </row>
    <row r="174" spans="1:11" s="81" customFormat="1" ht="43.5" x14ac:dyDescent="0.25">
      <c r="A174" s="268" t="s">
        <v>895</v>
      </c>
      <c r="B174" s="84" t="s">
        <v>17</v>
      </c>
      <c r="C174" s="83"/>
      <c r="D174" s="83"/>
      <c r="E174" s="83"/>
      <c r="F174" s="82">
        <f>G174+H174+I174</f>
        <v>288529.8</v>
      </c>
      <c r="G174" s="82">
        <f>G175+G179</f>
        <v>0</v>
      </c>
      <c r="H174" s="82">
        <f>H175+H179</f>
        <v>288529.8</v>
      </c>
      <c r="I174" s="82">
        <f>I175+I179</f>
        <v>0</v>
      </c>
      <c r="J174" s="114"/>
      <c r="K174" s="98"/>
    </row>
    <row r="175" spans="1:11" s="81" customFormat="1" ht="29.25" x14ac:dyDescent="0.25">
      <c r="A175" s="268" t="s">
        <v>673</v>
      </c>
      <c r="B175" s="84" t="s">
        <v>302</v>
      </c>
      <c r="C175" s="83"/>
      <c r="D175" s="83"/>
      <c r="E175" s="83"/>
      <c r="F175" s="82">
        <f t="shared" si="34"/>
        <v>288329.8</v>
      </c>
      <c r="G175" s="82">
        <f t="shared" ref="G175:I175" si="35">G176</f>
        <v>0</v>
      </c>
      <c r="H175" s="82">
        <f>H176</f>
        <v>288329.8</v>
      </c>
      <c r="I175" s="82">
        <f t="shared" si="35"/>
        <v>0</v>
      </c>
      <c r="J175" s="114"/>
      <c r="K175" s="98"/>
    </row>
    <row r="176" spans="1:11" s="88" customFormat="1" ht="30" x14ac:dyDescent="0.25">
      <c r="A176" s="277" t="str">
        <f>'3'!A356</f>
        <v>Основное мероприятие: «Содержание автомобильных дорог общего пользования местного значения и сооружений на них»</v>
      </c>
      <c r="B176" s="96" t="s">
        <v>303</v>
      </c>
      <c r="C176" s="97"/>
      <c r="D176" s="97"/>
      <c r="E176" s="97"/>
      <c r="F176" s="90">
        <f>G176+H176+I176</f>
        <v>288329.8</v>
      </c>
      <c r="G176" s="90">
        <f>G177+G178</f>
        <v>0</v>
      </c>
      <c r="H176" s="90">
        <f>H177+H178</f>
        <v>288329.8</v>
      </c>
      <c r="I176" s="90">
        <f t="shared" ref="I176" si="36">I177+I178</f>
        <v>0</v>
      </c>
      <c r="J176" s="181"/>
      <c r="K176" s="182"/>
    </row>
    <row r="177" spans="1:11" ht="32.25" customHeight="1" x14ac:dyDescent="0.25">
      <c r="A177" s="176" t="str">
        <f>'3'!A357</f>
        <v>Расходы на содержание межселенных дорог (Закупка товаров, работ и услуг для обеспечения государственных (муниципальных) нужд)</v>
      </c>
      <c r="B177" s="86" t="str">
        <f>'3'!E357</f>
        <v>03 1 01 80050</v>
      </c>
      <c r="C177" s="275" t="str">
        <f>'3'!F357</f>
        <v>200</v>
      </c>
      <c r="D177" s="275" t="str">
        <f>'3'!C357</f>
        <v>04</v>
      </c>
      <c r="E177" s="275" t="str">
        <f>'3'!D357</f>
        <v>09</v>
      </c>
      <c r="F177" s="77">
        <f>G177+H177+I177</f>
        <v>80931</v>
      </c>
      <c r="G177" s="77">
        <v>0</v>
      </c>
      <c r="H177" s="77">
        <f>'3'!G357</f>
        <v>80931</v>
      </c>
      <c r="I177" s="77">
        <v>0</v>
      </c>
      <c r="J177" s="114"/>
      <c r="K177" s="98"/>
    </row>
    <row r="178" spans="1:11" ht="46.5" customHeight="1" x14ac:dyDescent="0.25">
      <c r="A178" s="176" t="str">
        <f>'3'!A358</f>
        <v>Расходы на ремонт и содержание дорожной сети г.п. Билибино (Закупка товаров, работ и услуг для обеспечения государственных (муниципальных) нужд)</v>
      </c>
      <c r="B178" s="86" t="str">
        <f>'3'!E358</f>
        <v>03 1 01 80070</v>
      </c>
      <c r="C178" s="275" t="str">
        <f>'3'!F358</f>
        <v>200</v>
      </c>
      <c r="D178" s="275" t="str">
        <f>'3'!C358</f>
        <v>04</v>
      </c>
      <c r="E178" s="275" t="str">
        <f>'3'!D358</f>
        <v>09</v>
      </c>
      <c r="F178" s="77">
        <f t="shared" si="34"/>
        <v>207398.8</v>
      </c>
      <c r="G178" s="77">
        <v>0</v>
      </c>
      <c r="H178" s="77">
        <f>'3'!G358</f>
        <v>207398.8</v>
      </c>
      <c r="I178" s="77">
        <v>0</v>
      </c>
      <c r="J178" s="114"/>
      <c r="K178" s="98"/>
    </row>
    <row r="179" spans="1:11" s="81" customFormat="1" ht="43.5" x14ac:dyDescent="0.25">
      <c r="A179" s="268" t="s">
        <v>465</v>
      </c>
      <c r="B179" s="84" t="s">
        <v>316</v>
      </c>
      <c r="C179" s="83"/>
      <c r="D179" s="83"/>
      <c r="E179" s="83"/>
      <c r="F179" s="82">
        <f t="shared" si="34"/>
        <v>200</v>
      </c>
      <c r="G179" s="82">
        <f>G180+G182</f>
        <v>0</v>
      </c>
      <c r="H179" s="82">
        <f>H180+H182</f>
        <v>200</v>
      </c>
      <c r="I179" s="82">
        <f>I180+I182</f>
        <v>0</v>
      </c>
      <c r="J179" s="114"/>
      <c r="K179" s="98"/>
    </row>
    <row r="180" spans="1:11" s="88" customFormat="1" x14ac:dyDescent="0.25">
      <c r="A180" s="277" t="s">
        <v>327</v>
      </c>
      <c r="B180" s="96" t="s">
        <v>317</v>
      </c>
      <c r="C180" s="97"/>
      <c r="D180" s="97"/>
      <c r="E180" s="97"/>
      <c r="F180" s="90">
        <f t="shared" si="34"/>
        <v>100</v>
      </c>
      <c r="G180" s="90">
        <f>G181</f>
        <v>0</v>
      </c>
      <c r="H180" s="90">
        <f>H181</f>
        <v>100</v>
      </c>
      <c r="I180" s="90">
        <f>I181</f>
        <v>0</v>
      </c>
      <c r="J180" s="181"/>
      <c r="K180" s="182"/>
    </row>
    <row r="181" spans="1:11" ht="45" x14ac:dyDescent="0.25">
      <c r="A181" s="176" t="str">
        <f>Расходы!A150</f>
        <v>Расходы по возмещению затрат на содержание взлетно-посадочных площадок в национальных селах Билибинского муниципального района (Иные бюджетные ассигнования)</v>
      </c>
      <c r="B181" s="79" t="s">
        <v>318</v>
      </c>
      <c r="C181" s="78" t="s">
        <v>54</v>
      </c>
      <c r="D181" s="78" t="s">
        <v>18</v>
      </c>
      <c r="E181" s="78" t="s">
        <v>44</v>
      </c>
      <c r="F181" s="77">
        <f t="shared" si="34"/>
        <v>100</v>
      </c>
      <c r="G181" s="77">
        <v>0</v>
      </c>
      <c r="H181" s="77">
        <f>Расходы!F150</f>
        <v>100</v>
      </c>
      <c r="I181" s="77">
        <v>0</v>
      </c>
      <c r="J181" s="114"/>
      <c r="K181" s="98"/>
    </row>
    <row r="182" spans="1:11" s="88" customFormat="1" ht="45" x14ac:dyDescent="0.25">
      <c r="A182" s="277" t="s">
        <v>329</v>
      </c>
      <c r="B182" s="96" t="s">
        <v>319</v>
      </c>
      <c r="C182" s="97"/>
      <c r="D182" s="97"/>
      <c r="E182" s="97"/>
      <c r="F182" s="90">
        <f t="shared" si="34"/>
        <v>100</v>
      </c>
      <c r="G182" s="90">
        <f>G183</f>
        <v>0</v>
      </c>
      <c r="H182" s="90">
        <f>H183</f>
        <v>100</v>
      </c>
      <c r="I182" s="90">
        <f>I183</f>
        <v>0</v>
      </c>
      <c r="J182" s="181"/>
      <c r="K182" s="182"/>
    </row>
    <row r="183" spans="1:11" ht="45" x14ac:dyDescent="0.25">
      <c r="A183" s="176" t="str">
        <f>Расходы!A152</f>
        <v>Расходы по обустройству взлетно-посадочных площадок для легкомоторной авиации (Закупка товаров, работ и услуг для обеспечения государственных (муниципальных) нужд)</v>
      </c>
      <c r="B183" s="79" t="s">
        <v>656</v>
      </c>
      <c r="C183" s="78" t="s">
        <v>53</v>
      </c>
      <c r="D183" s="78" t="s">
        <v>18</v>
      </c>
      <c r="E183" s="78" t="s">
        <v>44</v>
      </c>
      <c r="F183" s="77">
        <f t="shared" si="34"/>
        <v>100</v>
      </c>
      <c r="G183" s="77">
        <v>0</v>
      </c>
      <c r="H183" s="77">
        <f>Расходы!F152</f>
        <v>100</v>
      </c>
      <c r="I183" s="77">
        <v>0</v>
      </c>
      <c r="J183" s="114"/>
      <c r="K183" s="98"/>
    </row>
    <row r="184" spans="1:11" ht="43.5" x14ac:dyDescent="0.25">
      <c r="A184" s="268" t="str">
        <f>'3'!A359</f>
        <v>Муниципальная программа «Поддержка и развитие  жилищно-коммунального хозяйства и энергетики муниципального образования Билибинский муниципальный район»</v>
      </c>
      <c r="B184" s="84" t="s">
        <v>18</v>
      </c>
      <c r="C184" s="78"/>
      <c r="D184" s="78"/>
      <c r="E184" s="78"/>
      <c r="F184" s="82">
        <f>G184+H184+I184</f>
        <v>850790.3</v>
      </c>
      <c r="G184" s="82">
        <f>G185+G196+G231+G241</f>
        <v>400564.5</v>
      </c>
      <c r="H184" s="82">
        <f>H185+H196+H231+H241</f>
        <v>247723.3</v>
      </c>
      <c r="I184" s="82">
        <f>I185+I196+I231+I241</f>
        <v>202502.5</v>
      </c>
      <c r="J184" s="114"/>
      <c r="K184" s="98"/>
    </row>
    <row r="185" spans="1:11" ht="29.25" x14ac:dyDescent="0.25">
      <c r="A185" s="268" t="s">
        <v>335</v>
      </c>
      <c r="B185" s="84" t="s">
        <v>665</v>
      </c>
      <c r="C185" s="78"/>
      <c r="D185" s="78"/>
      <c r="E185" s="78"/>
      <c r="F185" s="82">
        <f t="shared" si="34"/>
        <v>94407.7</v>
      </c>
      <c r="G185" s="82">
        <f>G186+G190+G194</f>
        <v>19793.2</v>
      </c>
      <c r="H185" s="82">
        <f>H186+H190+H194</f>
        <v>74614.5</v>
      </c>
      <c r="I185" s="82">
        <f>I186+I190+I194</f>
        <v>0</v>
      </c>
      <c r="J185" s="114"/>
      <c r="K185" s="98"/>
    </row>
    <row r="186" spans="1:11" s="89" customFormat="1" ht="30" x14ac:dyDescent="0.25">
      <c r="A186" s="277" t="s">
        <v>371</v>
      </c>
      <c r="B186" s="96" t="s">
        <v>366</v>
      </c>
      <c r="C186" s="170"/>
      <c r="D186" s="170"/>
      <c r="E186" s="170"/>
      <c r="F186" s="90">
        <f>G186+H186+I186</f>
        <v>19892.7</v>
      </c>
      <c r="G186" s="90">
        <f>SUM(G187:G189)</f>
        <v>19793.2</v>
      </c>
      <c r="H186" s="90">
        <f>SUM(H187:H189)</f>
        <v>99.5</v>
      </c>
      <c r="I186" s="90">
        <f>SUM(I187:I189)</f>
        <v>0</v>
      </c>
      <c r="J186" s="181"/>
      <c r="K186" s="182"/>
    </row>
    <row r="187" spans="1:11" s="89" customFormat="1" ht="45" x14ac:dyDescent="0.25">
      <c r="A187" s="176" t="str">
        <f>Расходы!A253</f>
        <v>Расходы на частичную компенсацию организации ЖКХ затрат по уплате лизинговых платежей по договорам аренды (лизинга) техники и оборудования (Иные бюджетные ассигнования)</v>
      </c>
      <c r="B187" s="79" t="str">
        <f>Расходы!D253</f>
        <v>04 1 01 S2350</v>
      </c>
      <c r="C187" s="171" t="s">
        <v>54</v>
      </c>
      <c r="D187" s="171" t="s">
        <v>28</v>
      </c>
      <c r="E187" s="171" t="s">
        <v>28</v>
      </c>
      <c r="F187" s="77">
        <f t="shared" si="34"/>
        <v>19793.2</v>
      </c>
      <c r="G187" s="77">
        <f>Расходы!F253</f>
        <v>19793.2</v>
      </c>
      <c r="H187" s="77">
        <v>0</v>
      </c>
      <c r="I187" s="77">
        <v>0</v>
      </c>
      <c r="J187" s="114"/>
      <c r="K187" s="98"/>
    </row>
    <row r="188" spans="1:11" ht="60" x14ac:dyDescent="0.25">
      <c r="A188" s="176" t="str">
        <f>Расходы!A254</f>
        <v>Расходы на частичную компенсацию организации ЖКХ затрат по уплате лизинговых платежей по договорам аренды (лизинга) техники и оборудования (софинансирование обязательств за счет средств местного бюджета) (Иные бюджетные ассигнования)</v>
      </c>
      <c r="B188" s="79" t="str">
        <f>Расходы!D254</f>
        <v>04 1 01 S235М</v>
      </c>
      <c r="C188" s="78" t="s">
        <v>54</v>
      </c>
      <c r="D188" s="78" t="s">
        <v>28</v>
      </c>
      <c r="E188" s="78" t="s">
        <v>28</v>
      </c>
      <c r="F188" s="77">
        <f t="shared" si="34"/>
        <v>99.5</v>
      </c>
      <c r="G188" s="77">
        <v>0</v>
      </c>
      <c r="H188" s="77">
        <f>Расходы!F254</f>
        <v>99.5</v>
      </c>
      <c r="I188" s="77">
        <v>0</v>
      </c>
      <c r="J188" s="114"/>
      <c r="K188" s="98"/>
    </row>
    <row r="189" spans="1:11" ht="20.25" customHeight="1" x14ac:dyDescent="0.25">
      <c r="A189" s="176" t="str">
        <f>'3'!A410</f>
        <v>Расходы на поддержку жилищно-коммунального хозяйства (Иные бюджетные ассигнования)</v>
      </c>
      <c r="B189" s="86" t="str">
        <f>'3'!E410</f>
        <v>04 1 01 81046</v>
      </c>
      <c r="C189" s="275" t="str">
        <f>'3'!F410</f>
        <v>800</v>
      </c>
      <c r="D189" s="275" t="str">
        <f>'3'!C410</f>
        <v>05</v>
      </c>
      <c r="E189" s="275" t="str">
        <f>'3'!D410</f>
        <v>02</v>
      </c>
      <c r="F189" s="77">
        <f t="shared" si="34"/>
        <v>0</v>
      </c>
      <c r="G189" s="77">
        <v>0</v>
      </c>
      <c r="H189" s="77">
        <f>'3'!G410</f>
        <v>0</v>
      </c>
      <c r="I189" s="77">
        <v>0</v>
      </c>
      <c r="J189" s="114"/>
      <c r="K189" s="98"/>
    </row>
    <row r="190" spans="1:11" s="88" customFormat="1" ht="60" x14ac:dyDescent="0.25">
      <c r="A190" s="277" t="s">
        <v>426</v>
      </c>
      <c r="B190" s="96" t="s">
        <v>333</v>
      </c>
      <c r="C190" s="97"/>
      <c r="D190" s="97"/>
      <c r="E190" s="97"/>
      <c r="F190" s="90">
        <f t="shared" si="34"/>
        <v>62684.5</v>
      </c>
      <c r="G190" s="90">
        <f>SUM(G191:G193)</f>
        <v>0</v>
      </c>
      <c r="H190" s="90">
        <f>SUM(H191:H193)</f>
        <v>62684.5</v>
      </c>
      <c r="I190" s="90">
        <f>SUM(I191:I193)</f>
        <v>0</v>
      </c>
      <c r="J190" s="181"/>
      <c r="K190" s="182"/>
    </row>
    <row r="191" spans="1:11" ht="75.75" customHeight="1" x14ac:dyDescent="0.25">
      <c r="A191" s="176" t="str">
        <f>Расходы!A205</f>
        <v>Расходы на предоставление субсидии на возмещение недополученных доходов в связи с оказанием населению услуг бани по тарифам, установленным для населения, в величине, не обеспечивающей возмещение издержек (Иные бюджетные ассигнования)</v>
      </c>
      <c r="B191" s="86" t="str">
        <f>'3'!E412</f>
        <v>04 1 02 81047</v>
      </c>
      <c r="C191" s="275" t="str">
        <f>'3'!F412</f>
        <v>800</v>
      </c>
      <c r="D191" s="78" t="s">
        <v>28</v>
      </c>
      <c r="E191" s="78" t="s">
        <v>16</v>
      </c>
      <c r="F191" s="77">
        <f t="shared" si="34"/>
        <v>16293.2</v>
      </c>
      <c r="G191" s="77">
        <v>0</v>
      </c>
      <c r="H191" s="77">
        <f>Расходы!F205</f>
        <v>16293.2</v>
      </c>
      <c r="I191" s="77">
        <v>0</v>
      </c>
      <c r="J191" s="114"/>
      <c r="K191" s="98"/>
    </row>
    <row r="192" spans="1:11" ht="60" x14ac:dyDescent="0.25">
      <c r="A192" s="176" t="str">
        <f>Расходы!A211</f>
        <v>Субсидия на компенсацию недополученных доходов, связанных с оказанием населению услуг нецентрализованного водоотведения по тарифам, не обеспечивающим возмещение издержек (Иные бюджетные ассигнования)</v>
      </c>
      <c r="B192" s="79" t="s">
        <v>545</v>
      </c>
      <c r="C192" s="78" t="s">
        <v>54</v>
      </c>
      <c r="D192" s="78" t="s">
        <v>28</v>
      </c>
      <c r="E192" s="78" t="s">
        <v>17</v>
      </c>
      <c r="F192" s="77">
        <f>H192+G192+I192</f>
        <v>43642.3</v>
      </c>
      <c r="G192" s="77">
        <v>0</v>
      </c>
      <c r="H192" s="77">
        <f>Расходы!F211</f>
        <v>43642.3</v>
      </c>
      <c r="I192" s="77">
        <v>0</v>
      </c>
      <c r="J192" s="114"/>
      <c r="K192" s="98"/>
    </row>
    <row r="193" spans="1:11" ht="60" x14ac:dyDescent="0.25">
      <c r="A193" s="176" t="str">
        <f>Расходы!A206</f>
        <v>Расходы на компенсацию недополученных доходов, связанных с предоставлением населению услуги по реализации твердого печного топлива по тарифам, не обеспечивающим возмещение издержек (Иные бюджетные ассигнования)</v>
      </c>
      <c r="B193" s="79" t="s">
        <v>794</v>
      </c>
      <c r="C193" s="78" t="s">
        <v>54</v>
      </c>
      <c r="D193" s="78" t="s">
        <v>28</v>
      </c>
      <c r="E193" s="78" t="s">
        <v>16</v>
      </c>
      <c r="F193" s="77">
        <f t="shared" ref="F193" si="37">G193+H193+I193</f>
        <v>2749</v>
      </c>
      <c r="G193" s="77">
        <v>0</v>
      </c>
      <c r="H193" s="77">
        <f>'3'!G413</f>
        <v>2749</v>
      </c>
      <c r="I193" s="77">
        <v>0</v>
      </c>
      <c r="J193" s="114"/>
      <c r="K193" s="98"/>
    </row>
    <row r="194" spans="1:11" s="88" customFormat="1" ht="45" x14ac:dyDescent="0.25">
      <c r="A194" s="278" t="s">
        <v>520</v>
      </c>
      <c r="B194" s="96" t="s">
        <v>518</v>
      </c>
      <c r="C194" s="94"/>
      <c r="D194" s="94"/>
      <c r="E194" s="94"/>
      <c r="F194" s="90">
        <f t="shared" ref="F194:F196" si="38">G194+H194+I194</f>
        <v>11830.5</v>
      </c>
      <c r="G194" s="90">
        <f>G195</f>
        <v>0</v>
      </c>
      <c r="H194" s="90">
        <f>H195</f>
        <v>11830.5</v>
      </c>
      <c r="I194" s="90">
        <f>I195</f>
        <v>0</v>
      </c>
      <c r="J194" s="181"/>
      <c r="K194" s="182"/>
    </row>
    <row r="195" spans="1:11" ht="45" x14ac:dyDescent="0.25">
      <c r="A195" s="164" t="str">
        <f>Расходы!A189</f>
        <v>Взносы на капитальный ремонт общего имущества в многоквартирных домах (Закупка товаров, работ и услуг для обеспечения государственных (муниципальных) нужд)</v>
      </c>
      <c r="B195" s="79" t="s">
        <v>519</v>
      </c>
      <c r="C195" s="78" t="s">
        <v>53</v>
      </c>
      <c r="D195" s="78" t="s">
        <v>28</v>
      </c>
      <c r="E195" s="78" t="s">
        <v>15</v>
      </c>
      <c r="F195" s="77">
        <f t="shared" si="38"/>
        <v>11830.5</v>
      </c>
      <c r="G195" s="77">
        <v>0</v>
      </c>
      <c r="H195" s="77">
        <f>'3'!G395</f>
        <v>11830.5</v>
      </c>
      <c r="I195" s="77">
        <v>0</v>
      </c>
      <c r="J195" s="114"/>
      <c r="K195" s="98"/>
    </row>
    <row r="196" spans="1:11" s="81" customFormat="1" ht="43.5" x14ac:dyDescent="0.25">
      <c r="A196" s="268" t="s">
        <v>313</v>
      </c>
      <c r="B196" s="84" t="s">
        <v>305</v>
      </c>
      <c r="C196" s="83"/>
      <c r="D196" s="83"/>
      <c r="E196" s="83"/>
      <c r="F196" s="82">
        <f t="shared" si="38"/>
        <v>385128.9</v>
      </c>
      <c r="G196" s="82">
        <f>G197+G200+G205+G212+G216+G220+G224+G228</f>
        <v>9743.7999999999993</v>
      </c>
      <c r="H196" s="82">
        <f>H197+H200+H205+H212+H216+H220+H224+H228</f>
        <v>172882.6</v>
      </c>
      <c r="I196" s="82">
        <f>I197+I200+I205+I212+I216+I220+I224+I228</f>
        <v>202502.5</v>
      </c>
      <c r="J196" s="114"/>
      <c r="K196" s="98"/>
    </row>
    <row r="197" spans="1:11" s="88" customFormat="1" ht="30" x14ac:dyDescent="0.25">
      <c r="A197" s="277" t="s">
        <v>330</v>
      </c>
      <c r="B197" s="96" t="s">
        <v>320</v>
      </c>
      <c r="C197" s="97"/>
      <c r="D197" s="97"/>
      <c r="E197" s="97"/>
      <c r="F197" s="90">
        <f>G197+H197+I197</f>
        <v>2512.6</v>
      </c>
      <c r="G197" s="90">
        <f>SUM(G198:G199)</f>
        <v>2500</v>
      </c>
      <c r="H197" s="90">
        <f>SUM(H198:H199)</f>
        <v>12.6</v>
      </c>
      <c r="I197" s="90">
        <f>SUM(I198:I199)</f>
        <v>0</v>
      </c>
      <c r="J197" s="181"/>
      <c r="K197" s="182"/>
    </row>
    <row r="198" spans="1:11" ht="60" x14ac:dyDescent="0.25">
      <c r="A198" s="176" t="str">
        <f>'3'!A464</f>
        <v>Расходы на обеспечение органов местного самоуправления документами территориального планирования и градостроительного зонирования (Закупка товаров, работ и услуг для обеспечения государственных (муниципальных) нужд)</v>
      </c>
      <c r="B198" s="79" t="str">
        <f>'3'!E464</f>
        <v>04 2 01 S2520</v>
      </c>
      <c r="C198" s="78" t="str">
        <f>'3'!F464</f>
        <v>200</v>
      </c>
      <c r="D198" s="78" t="s">
        <v>28</v>
      </c>
      <c r="E198" s="85" t="s">
        <v>28</v>
      </c>
      <c r="F198" s="77">
        <f t="shared" ref="F198:F204" si="39">G198+H198+I198</f>
        <v>2500</v>
      </c>
      <c r="G198" s="77">
        <f>'3'!G464</f>
        <v>2500</v>
      </c>
      <c r="H198" s="77">
        <v>0</v>
      </c>
      <c r="I198" s="77">
        <v>0</v>
      </c>
      <c r="J198" s="114"/>
      <c r="K198" s="98"/>
    </row>
    <row r="199" spans="1:11" ht="75" x14ac:dyDescent="0.25">
      <c r="A199" s="176" t="str">
        <f>'3'!A465</f>
        <v>Расходы на обеспечение органов местного самоуправления документами территориального планирования и градостроительного зонирования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199" s="79" t="str">
        <f>'3'!E465</f>
        <v>04 2 01 S252М</v>
      </c>
      <c r="C199" s="78" t="str">
        <f>'3'!F465</f>
        <v>200</v>
      </c>
      <c r="D199" s="78" t="s">
        <v>28</v>
      </c>
      <c r="E199" s="85" t="s">
        <v>28</v>
      </c>
      <c r="F199" s="77">
        <f t="shared" si="39"/>
        <v>12.6</v>
      </c>
      <c r="G199" s="77">
        <v>0</v>
      </c>
      <c r="H199" s="77">
        <f>'3'!G465</f>
        <v>12.6</v>
      </c>
      <c r="I199" s="77">
        <v>0</v>
      </c>
      <c r="J199" s="114"/>
      <c r="K199" s="98"/>
    </row>
    <row r="200" spans="1:11" s="88" customFormat="1" ht="30" x14ac:dyDescent="0.25">
      <c r="A200" s="277" t="s">
        <v>314</v>
      </c>
      <c r="B200" s="96" t="s">
        <v>306</v>
      </c>
      <c r="C200" s="97"/>
      <c r="D200" s="97"/>
      <c r="E200" s="97"/>
      <c r="F200" s="90">
        <f>G200+H200+I200</f>
        <v>170113.8</v>
      </c>
      <c r="G200" s="90">
        <f t="shared" ref="G200:H200" si="40">SUM(G201:G204)</f>
        <v>7243.8</v>
      </c>
      <c r="H200" s="90">
        <f t="shared" si="40"/>
        <v>162870</v>
      </c>
      <c r="I200" s="90">
        <f>SUM(I201:I204)</f>
        <v>0</v>
      </c>
      <c r="J200" s="181"/>
      <c r="K200" s="182"/>
    </row>
    <row r="201" spans="1:11" ht="45" x14ac:dyDescent="0.25">
      <c r="A201" s="176" t="str">
        <f>Расходы!A143</f>
        <v>Содержание автомобильных дорог и инженерных сооружений на них в границах городских округов и поселений (Закупка товаров, работ и услуг для обеспечения государственных (муниципальных) нужд)</v>
      </c>
      <c r="B201" s="79" t="s">
        <v>307</v>
      </c>
      <c r="C201" s="78" t="s">
        <v>53</v>
      </c>
      <c r="D201" s="78" t="s">
        <v>18</v>
      </c>
      <c r="E201" s="78" t="s">
        <v>35</v>
      </c>
      <c r="F201" s="77">
        <f t="shared" si="39"/>
        <v>127470</v>
      </c>
      <c r="G201" s="77">
        <v>0</v>
      </c>
      <c r="H201" s="77">
        <f>Расходы!F143</f>
        <v>127470</v>
      </c>
      <c r="I201" s="77">
        <v>0</v>
      </c>
      <c r="J201" s="114"/>
      <c r="K201" s="98"/>
    </row>
    <row r="202" spans="1:11" ht="30" x14ac:dyDescent="0.25">
      <c r="A202" s="176" t="str">
        <f>Расходы!A214</f>
        <v>Организация и содержание мест захоронения (Закупка товаров, работ и услуг для обеспечения государственных (муниципальных) нужд)</v>
      </c>
      <c r="B202" s="79" t="s">
        <v>338</v>
      </c>
      <c r="C202" s="78" t="s">
        <v>53</v>
      </c>
      <c r="D202" s="78" t="s">
        <v>28</v>
      </c>
      <c r="E202" s="78" t="s">
        <v>17</v>
      </c>
      <c r="F202" s="77">
        <f t="shared" si="39"/>
        <v>400</v>
      </c>
      <c r="G202" s="77">
        <v>0</v>
      </c>
      <c r="H202" s="77">
        <f>Расходы!F214</f>
        <v>400</v>
      </c>
      <c r="I202" s="77">
        <v>0</v>
      </c>
      <c r="J202" s="114"/>
      <c r="K202" s="98"/>
    </row>
    <row r="203" spans="1:11" ht="51.75" customHeight="1" x14ac:dyDescent="0.25">
      <c r="A203" s="176" t="str">
        <f>Расходы!A192</f>
        <v>Капитальный ремонт муниципального жилого фонда (Закупка товаров, работ и услуг для обеспечения государственных (муниципальных) нужд)</v>
      </c>
      <c r="B203" s="172" t="s">
        <v>440</v>
      </c>
      <c r="C203" s="78" t="s">
        <v>53</v>
      </c>
      <c r="D203" s="78" t="s">
        <v>28</v>
      </c>
      <c r="E203" s="78" t="s">
        <v>15</v>
      </c>
      <c r="F203" s="77">
        <f t="shared" si="39"/>
        <v>35000</v>
      </c>
      <c r="G203" s="77">
        <v>0</v>
      </c>
      <c r="H203" s="77">
        <f>Расходы!F192</f>
        <v>35000</v>
      </c>
      <c r="I203" s="77">
        <v>0</v>
      </c>
      <c r="J203" s="114"/>
      <c r="K203" s="98"/>
    </row>
    <row r="204" spans="1:11" ht="45" x14ac:dyDescent="0.25">
      <c r="A204" s="164" t="str">
        <f>'3'!A422</f>
        <v>Расходы на реализацию проектов по благоустройству общественных пространств на сельских территориях  (Закупка товаров, работ и услуг для обеспечения государственных (муниципальных) нужд)</v>
      </c>
      <c r="B204" s="79" t="str">
        <f>'3'!E422</f>
        <v>04 2 02 L5763</v>
      </c>
      <c r="C204" s="78" t="str">
        <f>'3'!F422</f>
        <v>200</v>
      </c>
      <c r="D204" s="78" t="str">
        <f>'3'!C422</f>
        <v>05</v>
      </c>
      <c r="E204" s="78" t="str">
        <f>'3'!D422</f>
        <v>03</v>
      </c>
      <c r="F204" s="77">
        <f t="shared" si="39"/>
        <v>7243.8</v>
      </c>
      <c r="G204" s="77">
        <f>Расходы!F215</f>
        <v>7243.8</v>
      </c>
      <c r="H204" s="77">
        <v>0</v>
      </c>
      <c r="I204" s="77">
        <v>0</v>
      </c>
      <c r="J204" s="114"/>
      <c r="K204" s="98"/>
    </row>
    <row r="205" spans="1:11" s="88" customFormat="1" ht="33.75" customHeight="1" x14ac:dyDescent="0.25">
      <c r="A205" s="277" t="s">
        <v>315</v>
      </c>
      <c r="B205" s="96" t="s">
        <v>308</v>
      </c>
      <c r="C205" s="97"/>
      <c r="D205" s="97"/>
      <c r="E205" s="97"/>
      <c r="F205" s="90">
        <f t="shared" ref="F205:F226" si="41">G205+H205+I205</f>
        <v>196385.5</v>
      </c>
      <c r="G205" s="90">
        <f>SUM(G206:G211)</f>
        <v>0</v>
      </c>
      <c r="H205" s="90">
        <f t="shared" ref="H205:I205" si="42">SUM(H206:H211)</f>
        <v>0</v>
      </c>
      <c r="I205" s="90">
        <f t="shared" si="42"/>
        <v>196385.5</v>
      </c>
      <c r="J205" s="181"/>
      <c r="K205" s="182"/>
    </row>
    <row r="206" spans="1:11" ht="45" x14ac:dyDescent="0.25">
      <c r="A206" s="176" t="str">
        <f>Расходы!A145</f>
        <v>Содержание автомобильных дорог и инженерных сооружений на них в границах городских округов и поселений (Закупка товаров, работ и услуг для обеспечения государственных (муниципальных) нужд)</v>
      </c>
      <c r="B206" s="79" t="s">
        <v>309</v>
      </c>
      <c r="C206" s="78" t="s">
        <v>53</v>
      </c>
      <c r="D206" s="78" t="s">
        <v>18</v>
      </c>
      <c r="E206" s="78" t="s">
        <v>35</v>
      </c>
      <c r="F206" s="77">
        <f t="shared" si="41"/>
        <v>18181.7</v>
      </c>
      <c r="G206" s="77">
        <v>0</v>
      </c>
      <c r="H206" s="77">
        <v>0</v>
      </c>
      <c r="I206" s="77">
        <f>Расходы!F145</f>
        <v>18181.7</v>
      </c>
      <c r="J206" s="114"/>
      <c r="K206" s="98"/>
    </row>
    <row r="207" spans="1:11" ht="36.75" customHeight="1" x14ac:dyDescent="0.25">
      <c r="A207" s="176" t="str">
        <f>Расходы!A194</f>
        <v>Капитальный ремонт муниципального жилого фонда (Закупка товаров, работ и услуг для обеспечения государственных (муниципальных) нужд)</v>
      </c>
      <c r="B207" s="79" t="s">
        <v>331</v>
      </c>
      <c r="C207" s="78" t="s">
        <v>53</v>
      </c>
      <c r="D207" s="78" t="s">
        <v>28</v>
      </c>
      <c r="E207" s="78" t="s">
        <v>15</v>
      </c>
      <c r="F207" s="77">
        <f t="shared" si="41"/>
        <v>75000</v>
      </c>
      <c r="G207" s="77">
        <v>0</v>
      </c>
      <c r="H207" s="77">
        <v>0</v>
      </c>
      <c r="I207" s="77">
        <f>Расходы!F194</f>
        <v>75000</v>
      </c>
      <c r="J207" s="114"/>
      <c r="K207" s="98"/>
    </row>
    <row r="208" spans="1:11" ht="30" x14ac:dyDescent="0.25">
      <c r="A208" s="176" t="str">
        <f>Расходы!A217</f>
        <v>Уличное освещение (Закупка товаров, работ и услуг для обеспечения государственных (муниципальных) нужд)</v>
      </c>
      <c r="B208" s="79" t="s">
        <v>342</v>
      </c>
      <c r="C208" s="78" t="s">
        <v>53</v>
      </c>
      <c r="D208" s="78" t="s">
        <v>28</v>
      </c>
      <c r="E208" s="78" t="s">
        <v>17</v>
      </c>
      <c r="F208" s="77">
        <f t="shared" si="41"/>
        <v>29204</v>
      </c>
      <c r="G208" s="77">
        <v>0</v>
      </c>
      <c r="H208" s="77">
        <v>0</v>
      </c>
      <c r="I208" s="77">
        <f>Расходы!F217</f>
        <v>29204</v>
      </c>
      <c r="J208" s="114"/>
      <c r="K208" s="98"/>
    </row>
    <row r="209" spans="1:11" ht="30" x14ac:dyDescent="0.25">
      <c r="A209" s="176" t="str">
        <f>Расходы!A218</f>
        <v>Озеленение (Закупка товаров, работ и услуг для обеспечения государственных (муниципальных) нужд)</v>
      </c>
      <c r="B209" s="79" t="s">
        <v>339</v>
      </c>
      <c r="C209" s="78" t="s">
        <v>53</v>
      </c>
      <c r="D209" s="78" t="s">
        <v>28</v>
      </c>
      <c r="E209" s="78" t="s">
        <v>17</v>
      </c>
      <c r="F209" s="77">
        <f t="shared" si="41"/>
        <v>12695.7</v>
      </c>
      <c r="G209" s="77">
        <v>0</v>
      </c>
      <c r="H209" s="77">
        <v>0</v>
      </c>
      <c r="I209" s="77">
        <f>Расходы!F218</f>
        <v>12695.7</v>
      </c>
      <c r="J209" s="114"/>
      <c r="K209" s="98"/>
    </row>
    <row r="210" spans="1:11" ht="30" x14ac:dyDescent="0.25">
      <c r="A210" s="176" t="str">
        <f>Расходы!A219</f>
        <v>Организация и содержание мест захоронения (Закупка товаров, работ и услуг для обеспечения государственных (муниципальных) нужд)</v>
      </c>
      <c r="B210" s="79" t="s">
        <v>340</v>
      </c>
      <c r="C210" s="78" t="s">
        <v>53</v>
      </c>
      <c r="D210" s="78" t="s">
        <v>28</v>
      </c>
      <c r="E210" s="78" t="s">
        <v>17</v>
      </c>
      <c r="F210" s="77">
        <f t="shared" si="41"/>
        <v>13245.7</v>
      </c>
      <c r="G210" s="77">
        <v>0</v>
      </c>
      <c r="H210" s="77">
        <v>0</v>
      </c>
      <c r="I210" s="77">
        <f>Расходы!F219</f>
        <v>13245.7</v>
      </c>
      <c r="J210" s="114"/>
      <c r="K210" s="98"/>
    </row>
    <row r="211" spans="1:11" ht="45" x14ac:dyDescent="0.25">
      <c r="A211" s="176" t="str">
        <f>Расходы!A220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11" s="79" t="s">
        <v>341</v>
      </c>
      <c r="C211" s="78" t="s">
        <v>53</v>
      </c>
      <c r="D211" s="78" t="s">
        <v>28</v>
      </c>
      <c r="E211" s="78" t="s">
        <v>17</v>
      </c>
      <c r="F211" s="77">
        <f t="shared" si="41"/>
        <v>48058.400000000001</v>
      </c>
      <c r="G211" s="77">
        <v>0</v>
      </c>
      <c r="H211" s="77">
        <v>0</v>
      </c>
      <c r="I211" s="77">
        <f>Расходы!F220</f>
        <v>48058.400000000001</v>
      </c>
      <c r="J211" s="114"/>
      <c r="K211" s="98"/>
    </row>
    <row r="212" spans="1:11" s="88" customFormat="1" ht="37.5" customHeight="1" x14ac:dyDescent="0.25">
      <c r="A212" s="277" t="s">
        <v>359</v>
      </c>
      <c r="B212" s="96" t="s">
        <v>343</v>
      </c>
      <c r="C212" s="97"/>
      <c r="D212" s="97"/>
      <c r="E212" s="97"/>
      <c r="F212" s="90">
        <f t="shared" si="41"/>
        <v>980</v>
      </c>
      <c r="G212" s="90">
        <f>SUM(G213:G215)</f>
        <v>0</v>
      </c>
      <c r="H212" s="90">
        <f t="shared" ref="H212:I212" si="43">SUM(H213:H215)</f>
        <v>0</v>
      </c>
      <c r="I212" s="90">
        <f t="shared" si="43"/>
        <v>980</v>
      </c>
      <c r="J212" s="181"/>
      <c r="K212" s="182"/>
    </row>
    <row r="213" spans="1:11" ht="30" x14ac:dyDescent="0.25">
      <c r="A213" s="176" t="str">
        <f>Расходы!A222</f>
        <v>Уличное освещение (Закупка товаров, работ и услуг для обеспечения государственных (муниципальных) нужд)</v>
      </c>
      <c r="B213" s="79" t="s">
        <v>344</v>
      </c>
      <c r="C213" s="78" t="s">
        <v>53</v>
      </c>
      <c r="D213" s="78" t="s">
        <v>28</v>
      </c>
      <c r="E213" s="78" t="s">
        <v>17</v>
      </c>
      <c r="F213" s="77">
        <f t="shared" si="41"/>
        <v>428.6</v>
      </c>
      <c r="G213" s="77">
        <v>0</v>
      </c>
      <c r="H213" s="77">
        <v>0</v>
      </c>
      <c r="I213" s="77">
        <f>Расходы!F222</f>
        <v>428.6</v>
      </c>
      <c r="J213" s="114"/>
      <c r="K213" s="98"/>
    </row>
    <row r="214" spans="1:11" ht="30" x14ac:dyDescent="0.25">
      <c r="A214" s="176" t="s">
        <v>422</v>
      </c>
      <c r="B214" s="79" t="s">
        <v>345</v>
      </c>
      <c r="C214" s="78" t="s">
        <v>53</v>
      </c>
      <c r="D214" s="78" t="s">
        <v>28</v>
      </c>
      <c r="E214" s="78" t="s">
        <v>17</v>
      </c>
      <c r="F214" s="77">
        <f t="shared" si="41"/>
        <v>13.4</v>
      </c>
      <c r="G214" s="77">
        <v>0</v>
      </c>
      <c r="H214" s="77">
        <v>0</v>
      </c>
      <c r="I214" s="77">
        <f>Расходы!F223</f>
        <v>13.4</v>
      </c>
      <c r="J214" s="114"/>
      <c r="K214" s="98"/>
    </row>
    <row r="215" spans="1:11" ht="45" x14ac:dyDescent="0.25">
      <c r="A215" s="176" t="str">
        <f>Расходы!A224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15" s="79" t="s">
        <v>346</v>
      </c>
      <c r="C215" s="78" t="s">
        <v>53</v>
      </c>
      <c r="D215" s="78" t="s">
        <v>28</v>
      </c>
      <c r="E215" s="78" t="s">
        <v>17</v>
      </c>
      <c r="F215" s="77">
        <f t="shared" si="41"/>
        <v>538</v>
      </c>
      <c r="G215" s="77">
        <v>0</v>
      </c>
      <c r="H215" s="77">
        <v>0</v>
      </c>
      <c r="I215" s="77">
        <f>Расходы!F224</f>
        <v>538</v>
      </c>
      <c r="J215" s="114"/>
      <c r="K215" s="98"/>
    </row>
    <row r="216" spans="1:11" s="88" customFormat="1" ht="36" customHeight="1" x14ac:dyDescent="0.25">
      <c r="A216" s="277" t="s">
        <v>360</v>
      </c>
      <c r="B216" s="96" t="s">
        <v>350</v>
      </c>
      <c r="C216" s="97"/>
      <c r="D216" s="97"/>
      <c r="E216" s="97"/>
      <c r="F216" s="90">
        <f>G216+H216+I216</f>
        <v>1776.6</v>
      </c>
      <c r="G216" s="90">
        <f>SUM(G217:G219)</f>
        <v>0</v>
      </c>
      <c r="H216" s="90">
        <f t="shared" ref="H216:I216" si="44">SUM(H217:H219)</f>
        <v>0</v>
      </c>
      <c r="I216" s="90">
        <f t="shared" si="44"/>
        <v>1776.6</v>
      </c>
      <c r="J216" s="181"/>
      <c r="K216" s="182"/>
    </row>
    <row r="217" spans="1:11" ht="30" x14ac:dyDescent="0.25">
      <c r="A217" s="176" t="str">
        <f>Расходы!A226</f>
        <v>Уличное освещение (Закупка товаров, работ и услуг для обеспечения государственных (муниципальных) нужд)</v>
      </c>
      <c r="B217" s="79" t="s">
        <v>347</v>
      </c>
      <c r="C217" s="78" t="s">
        <v>53</v>
      </c>
      <c r="D217" s="78" t="s">
        <v>28</v>
      </c>
      <c r="E217" s="78" t="s">
        <v>17</v>
      </c>
      <c r="F217" s="77">
        <f t="shared" si="41"/>
        <v>1465.5</v>
      </c>
      <c r="G217" s="77">
        <v>0</v>
      </c>
      <c r="H217" s="77">
        <v>0</v>
      </c>
      <c r="I217" s="77">
        <f>Расходы!F226</f>
        <v>1465.5</v>
      </c>
      <c r="J217" s="114"/>
      <c r="K217" s="98"/>
    </row>
    <row r="218" spans="1:11" ht="30" x14ac:dyDescent="0.25">
      <c r="A218" s="176" t="str">
        <f>Расходы!A227</f>
        <v>Озеленение (Закупка товаров, работ и услуг для обеспечения государственных (муниципальных) нужд)</v>
      </c>
      <c r="B218" s="79" t="s">
        <v>348</v>
      </c>
      <c r="C218" s="78" t="s">
        <v>53</v>
      </c>
      <c r="D218" s="78" t="s">
        <v>28</v>
      </c>
      <c r="E218" s="78" t="s">
        <v>17</v>
      </c>
      <c r="F218" s="77">
        <f t="shared" si="41"/>
        <v>7.1</v>
      </c>
      <c r="G218" s="77">
        <v>0</v>
      </c>
      <c r="H218" s="77">
        <v>0</v>
      </c>
      <c r="I218" s="77">
        <f>Расходы!F227</f>
        <v>7.1</v>
      </c>
      <c r="J218" s="114"/>
      <c r="K218" s="98"/>
    </row>
    <row r="219" spans="1:11" ht="45" x14ac:dyDescent="0.25">
      <c r="A219" s="176" t="str">
        <f>Расходы!A228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19" s="79" t="s">
        <v>349</v>
      </c>
      <c r="C219" s="78" t="s">
        <v>53</v>
      </c>
      <c r="D219" s="78" t="s">
        <v>28</v>
      </c>
      <c r="E219" s="78" t="s">
        <v>17</v>
      </c>
      <c r="F219" s="77">
        <f t="shared" si="41"/>
        <v>304</v>
      </c>
      <c r="G219" s="77">
        <v>0</v>
      </c>
      <c r="H219" s="77">
        <v>0</v>
      </c>
      <c r="I219" s="77">
        <f>Расходы!F228</f>
        <v>304</v>
      </c>
      <c r="J219" s="114"/>
      <c r="K219" s="98"/>
    </row>
    <row r="220" spans="1:11" s="88" customFormat="1" ht="33" customHeight="1" x14ac:dyDescent="0.25">
      <c r="A220" s="277" t="s">
        <v>664</v>
      </c>
      <c r="B220" s="96" t="s">
        <v>351</v>
      </c>
      <c r="C220" s="97"/>
      <c r="D220" s="97"/>
      <c r="E220" s="97"/>
      <c r="F220" s="90">
        <f t="shared" si="41"/>
        <v>2177</v>
      </c>
      <c r="G220" s="90">
        <f>SUM(G221:G223)</f>
        <v>0</v>
      </c>
      <c r="H220" s="90">
        <f t="shared" ref="H220:I220" si="45">SUM(H221:H223)</f>
        <v>0</v>
      </c>
      <c r="I220" s="90">
        <f t="shared" si="45"/>
        <v>2177</v>
      </c>
      <c r="J220" s="181"/>
      <c r="K220" s="182"/>
    </row>
    <row r="221" spans="1:11" ht="30" x14ac:dyDescent="0.25">
      <c r="A221" s="176" t="str">
        <f>Расходы!A230</f>
        <v>Уличное освещение (Закупка товаров, работ и услуг для обеспечения государственных (муниципальных) нужд)</v>
      </c>
      <c r="B221" s="79" t="s">
        <v>352</v>
      </c>
      <c r="C221" s="78" t="s">
        <v>53</v>
      </c>
      <c r="D221" s="78" t="s">
        <v>28</v>
      </c>
      <c r="E221" s="78" t="s">
        <v>17</v>
      </c>
      <c r="F221" s="77">
        <f t="shared" si="41"/>
        <v>1196.0999999999999</v>
      </c>
      <c r="G221" s="77">
        <v>0</v>
      </c>
      <c r="H221" s="77">
        <v>0</v>
      </c>
      <c r="I221" s="77">
        <f>Расходы!F230</f>
        <v>1196.0999999999999</v>
      </c>
      <c r="J221" s="114"/>
      <c r="K221" s="98"/>
    </row>
    <row r="222" spans="1:11" ht="30" x14ac:dyDescent="0.25">
      <c r="A222" s="176" t="str">
        <f>Расходы!A235</f>
        <v>Озеленение (Закупка товаров, работ и услуг для обеспечения государственных (муниципальных) нужд)</v>
      </c>
      <c r="B222" s="79" t="s">
        <v>353</v>
      </c>
      <c r="C222" s="78" t="s">
        <v>53</v>
      </c>
      <c r="D222" s="78" t="s">
        <v>28</v>
      </c>
      <c r="E222" s="78" t="s">
        <v>17</v>
      </c>
      <c r="F222" s="77">
        <f t="shared" si="41"/>
        <v>22.5</v>
      </c>
      <c r="G222" s="77">
        <v>0</v>
      </c>
      <c r="H222" s="77">
        <v>0</v>
      </c>
      <c r="I222" s="77">
        <f>Расходы!F231</f>
        <v>22.5</v>
      </c>
      <c r="J222" s="114"/>
      <c r="K222" s="98"/>
    </row>
    <row r="223" spans="1:11" ht="45" x14ac:dyDescent="0.25">
      <c r="A223" s="176" t="str">
        <f>Расходы!A232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23" s="79" t="s">
        <v>354</v>
      </c>
      <c r="C223" s="78" t="s">
        <v>53</v>
      </c>
      <c r="D223" s="78" t="s">
        <v>28</v>
      </c>
      <c r="E223" s="78" t="s">
        <v>17</v>
      </c>
      <c r="F223" s="77">
        <f t="shared" si="41"/>
        <v>958.4</v>
      </c>
      <c r="G223" s="77">
        <v>0</v>
      </c>
      <c r="H223" s="77">
        <v>0</v>
      </c>
      <c r="I223" s="77">
        <f>Расходы!F232</f>
        <v>958.4</v>
      </c>
      <c r="J223" s="114"/>
      <c r="K223" s="98"/>
    </row>
    <row r="224" spans="1:11" s="88" customFormat="1" ht="32.25" customHeight="1" x14ac:dyDescent="0.25">
      <c r="A224" s="277" t="s">
        <v>663</v>
      </c>
      <c r="B224" s="96" t="s">
        <v>355</v>
      </c>
      <c r="C224" s="97"/>
      <c r="D224" s="97"/>
      <c r="E224" s="97"/>
      <c r="F224" s="90">
        <f t="shared" si="41"/>
        <v>1183.4000000000001</v>
      </c>
      <c r="G224" s="90">
        <f>SUM(G225:G227)</f>
        <v>0</v>
      </c>
      <c r="H224" s="90">
        <f t="shared" ref="H224:I224" si="46">SUM(H225:H227)</f>
        <v>0</v>
      </c>
      <c r="I224" s="90">
        <f t="shared" si="46"/>
        <v>1183.4000000000001</v>
      </c>
      <c r="J224" s="181"/>
      <c r="K224" s="182"/>
    </row>
    <row r="225" spans="1:11" ht="30" x14ac:dyDescent="0.25">
      <c r="A225" s="176" t="str">
        <f>Расходы!A234</f>
        <v>Уличное освещение (Закупка товаров, работ и услуг для обеспечения государственных (муниципальных) нужд)</v>
      </c>
      <c r="B225" s="79" t="s">
        <v>356</v>
      </c>
      <c r="C225" s="78" t="s">
        <v>53</v>
      </c>
      <c r="D225" s="78" t="s">
        <v>28</v>
      </c>
      <c r="E225" s="78" t="s">
        <v>17</v>
      </c>
      <c r="F225" s="77">
        <f t="shared" si="41"/>
        <v>644.70000000000005</v>
      </c>
      <c r="G225" s="77">
        <v>0</v>
      </c>
      <c r="H225" s="77">
        <v>0</v>
      </c>
      <c r="I225" s="77">
        <f>Расходы!F234</f>
        <v>644.70000000000005</v>
      </c>
      <c r="J225" s="114"/>
      <c r="K225" s="98"/>
    </row>
    <row r="226" spans="1:11" ht="30" x14ac:dyDescent="0.25">
      <c r="A226" s="176" t="str">
        <f>Расходы!A235</f>
        <v>Озеленение (Закупка товаров, работ и услуг для обеспечения государственных (муниципальных) нужд)</v>
      </c>
      <c r="B226" s="79" t="s">
        <v>357</v>
      </c>
      <c r="C226" s="78" t="s">
        <v>53</v>
      </c>
      <c r="D226" s="78" t="s">
        <v>28</v>
      </c>
      <c r="E226" s="78" t="s">
        <v>17</v>
      </c>
      <c r="F226" s="77">
        <f t="shared" si="41"/>
        <v>12.3</v>
      </c>
      <c r="G226" s="77">
        <v>0</v>
      </c>
      <c r="H226" s="77">
        <v>0</v>
      </c>
      <c r="I226" s="77">
        <f>Расходы!F235</f>
        <v>12.3</v>
      </c>
      <c r="J226" s="114"/>
      <c r="K226" s="98"/>
    </row>
    <row r="227" spans="1:11" ht="45" x14ac:dyDescent="0.25">
      <c r="A227" s="176" t="str">
        <f>Расходы!A236</f>
        <v>Прочие мероприятия по благоустройству городских округов и поселений (Закупка товаров, работ и услуг для обеспечения государственных (муниципальных) нужд)</v>
      </c>
      <c r="B227" s="79" t="s">
        <v>358</v>
      </c>
      <c r="C227" s="78" t="s">
        <v>53</v>
      </c>
      <c r="D227" s="78" t="s">
        <v>28</v>
      </c>
      <c r="E227" s="78" t="s">
        <v>17</v>
      </c>
      <c r="F227" s="77">
        <f>G227+H227+I227</f>
        <v>526.4</v>
      </c>
      <c r="G227" s="77">
        <v>0</v>
      </c>
      <c r="H227" s="77">
        <v>0</v>
      </c>
      <c r="I227" s="77">
        <f>Расходы!F236</f>
        <v>526.4</v>
      </c>
      <c r="J227" s="114"/>
      <c r="K227" s="98"/>
    </row>
    <row r="228" spans="1:11" ht="46.5" customHeight="1" x14ac:dyDescent="0.25">
      <c r="A228" s="268" t="str">
        <f>'3'!A466</f>
        <v>Основное мероприятие: «Проектно-изыскательские, ремонтные работы, строительство и реконструкция нежилых объектов муниципальной собственности»</v>
      </c>
      <c r="B228" s="87" t="str">
        <f>'3'!E466</f>
        <v>04 2 10</v>
      </c>
      <c r="C228" s="268"/>
      <c r="D228" s="268"/>
      <c r="E228" s="268"/>
      <c r="F228" s="82">
        <f t="shared" ref="F228" si="47">G228+H228+I228</f>
        <v>10000</v>
      </c>
      <c r="G228" s="82">
        <f>G229+G230</f>
        <v>0</v>
      </c>
      <c r="H228" s="82">
        <f>H229+H230</f>
        <v>10000</v>
      </c>
      <c r="I228" s="82">
        <f>I229+I230</f>
        <v>0</v>
      </c>
      <c r="J228" s="114"/>
      <c r="K228" s="98"/>
    </row>
    <row r="229" spans="1:11" ht="45.75" customHeight="1" x14ac:dyDescent="0.25">
      <c r="A229" s="176" t="str">
        <f>'3'!A467</f>
        <v>Капитальный и текущий ремонт объектов муниципальной собственности (Закупка товаров, работ и услуг для обеспечения государственных (муниципальных) нужд)</v>
      </c>
      <c r="B229" s="86" t="str">
        <f>'3'!E467</f>
        <v>04 2 10 82023</v>
      </c>
      <c r="C229" s="86" t="str">
        <f>'3'!F467</f>
        <v>200</v>
      </c>
      <c r="D229" s="275" t="str">
        <f>'3'!C467</f>
        <v>05</v>
      </c>
      <c r="E229" s="275" t="str">
        <f>'3'!D467</f>
        <v>05</v>
      </c>
      <c r="F229" s="77">
        <f>G229+H229+I229</f>
        <v>10000</v>
      </c>
      <c r="G229" s="77">
        <v>0</v>
      </c>
      <c r="H229" s="77">
        <f>'3'!G467</f>
        <v>10000</v>
      </c>
      <c r="I229" s="77">
        <v>0</v>
      </c>
      <c r="J229" s="114"/>
      <c r="K229" s="98"/>
    </row>
    <row r="230" spans="1:11" ht="47.25" customHeight="1" x14ac:dyDescent="0.25">
      <c r="A230" s="176" t="str">
        <f>'3'!A468</f>
        <v>Расходы на выполнение кадастровых и инвентаризационных работ (Закупка товаров, работ и услуг для обеспечения государственных (муниципальных) нужд)</v>
      </c>
      <c r="B230" s="86" t="str">
        <f>'3'!E468</f>
        <v>04 2 10 82024</v>
      </c>
      <c r="C230" s="86" t="str">
        <f>'3'!F468</f>
        <v>200</v>
      </c>
      <c r="D230" s="275" t="str">
        <f>'3'!C468</f>
        <v>05</v>
      </c>
      <c r="E230" s="275" t="str">
        <f>'3'!D468</f>
        <v>05</v>
      </c>
      <c r="F230" s="77">
        <f>G230+H230+I230</f>
        <v>0</v>
      </c>
      <c r="G230" s="77">
        <v>0</v>
      </c>
      <c r="H230" s="77">
        <f>'3'!G468</f>
        <v>0</v>
      </c>
      <c r="I230" s="77">
        <v>0</v>
      </c>
      <c r="J230" s="114"/>
      <c r="K230" s="98"/>
    </row>
    <row r="231" spans="1:11" s="81" customFormat="1" x14ac:dyDescent="0.25">
      <c r="A231" s="303" t="str">
        <f>'3'!A469</f>
        <v>Подпрограмма «Развитие водохозяйственного комплекса»</v>
      </c>
      <c r="B231" s="84" t="s">
        <v>499</v>
      </c>
      <c r="C231" s="83"/>
      <c r="D231" s="95"/>
      <c r="E231" s="95"/>
      <c r="F231" s="82">
        <f>G231+H231+I231</f>
        <v>326027.5</v>
      </c>
      <c r="G231" s="82">
        <f>G232+G239+G237</f>
        <v>326027.5</v>
      </c>
      <c r="H231" s="82">
        <f t="shared" ref="H231:I231" si="48">H232+H239+H237</f>
        <v>0</v>
      </c>
      <c r="I231" s="82">
        <f t="shared" si="48"/>
        <v>0</v>
      </c>
      <c r="J231" s="114"/>
      <c r="K231" s="98"/>
    </row>
    <row r="232" spans="1:11" s="88" customFormat="1" ht="36.75" customHeight="1" x14ac:dyDescent="0.25">
      <c r="A232" s="278" t="str">
        <f>'3'!A470</f>
        <v>Основное мероприятие: «Финансовое обеспечение мероприятий по исполнению полномочий в сфере водоснабжения и водоотведения»</v>
      </c>
      <c r="B232" s="96" t="s">
        <v>500</v>
      </c>
      <c r="C232" s="97"/>
      <c r="D232" s="94"/>
      <c r="E232" s="94"/>
      <c r="F232" s="90">
        <f>G232+H232+I232</f>
        <v>0</v>
      </c>
      <c r="G232" s="90">
        <f>SUM(G233:G236)</f>
        <v>0</v>
      </c>
      <c r="H232" s="90">
        <f t="shared" ref="H232:I232" si="49">SUM(H233:H236)</f>
        <v>0</v>
      </c>
      <c r="I232" s="90">
        <f t="shared" si="49"/>
        <v>0</v>
      </c>
      <c r="J232" s="181"/>
      <c r="K232" s="182"/>
    </row>
    <row r="233" spans="1:11" s="88" customFormat="1" ht="51" customHeight="1" x14ac:dyDescent="0.25">
      <c r="A233" s="164"/>
      <c r="B233" s="86"/>
      <c r="C233" s="275"/>
      <c r="D233" s="78"/>
      <c r="E233" s="78"/>
      <c r="F233" s="77">
        <f t="shared" ref="F233:F235" si="50">G233+H233+I233</f>
        <v>0</v>
      </c>
      <c r="G233" s="77"/>
      <c r="H233" s="77">
        <v>0</v>
      </c>
      <c r="I233" s="77">
        <v>0</v>
      </c>
      <c r="J233" s="181"/>
      <c r="K233" s="182"/>
    </row>
    <row r="234" spans="1:11" ht="36.75" customHeight="1" x14ac:dyDescent="0.25">
      <c r="A234" s="164"/>
      <c r="B234" s="86"/>
      <c r="C234" s="275"/>
      <c r="D234" s="78"/>
      <c r="E234" s="78"/>
      <c r="F234" s="77">
        <f t="shared" si="50"/>
        <v>0</v>
      </c>
      <c r="G234" s="77"/>
      <c r="H234" s="77">
        <v>0</v>
      </c>
      <c r="I234" s="77">
        <v>0</v>
      </c>
      <c r="J234" s="114"/>
      <c r="K234" s="98"/>
    </row>
    <row r="235" spans="1:11" ht="50.25" customHeight="1" x14ac:dyDescent="0.25">
      <c r="A235" s="164"/>
      <c r="B235" s="86"/>
      <c r="C235" s="275"/>
      <c r="D235" s="78"/>
      <c r="E235" s="78"/>
      <c r="F235" s="77">
        <f t="shared" si="50"/>
        <v>0</v>
      </c>
      <c r="G235" s="77">
        <v>0</v>
      </c>
      <c r="H235" s="77"/>
      <c r="I235" s="77">
        <v>0</v>
      </c>
      <c r="J235" s="114"/>
      <c r="K235" s="98"/>
    </row>
    <row r="236" spans="1:11" ht="50.25" customHeight="1" x14ac:dyDescent="0.25">
      <c r="A236" s="164"/>
      <c r="B236" s="86"/>
      <c r="C236" s="275"/>
      <c r="D236" s="78"/>
      <c r="E236" s="78"/>
      <c r="F236" s="77">
        <f>G236+H236+I236</f>
        <v>0</v>
      </c>
      <c r="G236" s="77"/>
      <c r="H236" s="77">
        <v>0</v>
      </c>
      <c r="I236" s="77">
        <v>0</v>
      </c>
      <c r="J236" s="114"/>
      <c r="K236" s="98"/>
    </row>
    <row r="237" spans="1:11" ht="50.25" customHeight="1" x14ac:dyDescent="0.25">
      <c r="A237" s="303" t="str">
        <f>'3'!A473</f>
        <v>Основное мероприятие: «Реализация мероприятий по строительству, реконструкции (модернизации) и капитальному ремонту объектов коммунальной инфраструктуры»</v>
      </c>
      <c r="B237" s="87" t="str">
        <f>'3'!E473</f>
        <v>04 3 02</v>
      </c>
      <c r="C237" s="438"/>
      <c r="D237" s="95"/>
      <c r="E237" s="95"/>
      <c r="F237" s="82">
        <f t="shared" ref="F237:F238" si="51">G237+H237+I237</f>
        <v>120222</v>
      </c>
      <c r="G237" s="82">
        <f>G238</f>
        <v>120222</v>
      </c>
      <c r="H237" s="82">
        <f t="shared" ref="H237:I237" si="52">H238</f>
        <v>0</v>
      </c>
      <c r="I237" s="82">
        <f t="shared" si="52"/>
        <v>0</v>
      </c>
      <c r="J237" s="114"/>
      <c r="K237" s="98"/>
    </row>
    <row r="238" spans="1:11" ht="50.25" customHeight="1" x14ac:dyDescent="0.25">
      <c r="A238" s="164" t="str">
        <f>'3'!A474</f>
        <v xml:space="preserve">Расходы на осуществление мероприятий по строительству, реконструкции (модернизации) и капитальному ремонту объектов коммунальной инфраструктуры (Иные бюджетные ассигнования) </v>
      </c>
      <c r="B238" s="86" t="str">
        <f>'3'!E474</f>
        <v>04 3 02 ВС007</v>
      </c>
      <c r="C238" s="275" t="str">
        <f>'3'!F474</f>
        <v>800</v>
      </c>
      <c r="D238" s="78" t="str">
        <f>'3'!C474</f>
        <v>05</v>
      </c>
      <c r="E238" s="78" t="str">
        <f>'3'!D474</f>
        <v>05</v>
      </c>
      <c r="F238" s="77">
        <f t="shared" si="51"/>
        <v>120222</v>
      </c>
      <c r="G238" s="77">
        <f>'3'!G474</f>
        <v>120222</v>
      </c>
      <c r="H238" s="77">
        <v>0</v>
      </c>
      <c r="I238" s="77">
        <v>0</v>
      </c>
      <c r="J238" s="114"/>
      <c r="K238" s="98"/>
    </row>
    <row r="239" spans="1:11" s="89" customFormat="1" ht="32.25" customHeight="1" x14ac:dyDescent="0.25">
      <c r="A239" s="313" t="str">
        <f>'3'!A475</f>
        <v>Основное мероприятие: Региональный проект "Модернизация коммунальной инфраструктуры"</v>
      </c>
      <c r="B239" s="314" t="str">
        <f>'3'!E475</f>
        <v xml:space="preserve">04 3 И3 </v>
      </c>
      <c r="C239" s="97"/>
      <c r="D239" s="97"/>
      <c r="E239" s="97"/>
      <c r="F239" s="90">
        <f t="shared" ref="F239" si="53">G239+H239+I239</f>
        <v>205805.5</v>
      </c>
      <c r="G239" s="90">
        <f>G240</f>
        <v>205805.5</v>
      </c>
      <c r="H239" s="90">
        <f t="shared" ref="H239:I239" si="54">H240</f>
        <v>0</v>
      </c>
      <c r="I239" s="90">
        <f t="shared" si="54"/>
        <v>0</v>
      </c>
      <c r="J239" s="181"/>
      <c r="K239" s="182"/>
    </row>
    <row r="240" spans="1:11" ht="45" x14ac:dyDescent="0.25">
      <c r="A240" s="300" t="str">
        <f>'3'!A476</f>
        <v>Субсидии на модернизацию систем коммунальной инфраструктуры (Капитальные вложения в объекты  государственной (муниципальной) собственности)</v>
      </c>
      <c r="B240" s="125" t="str">
        <f>'3'!E476</f>
        <v>04 3 И3 51540</v>
      </c>
      <c r="C240" s="85" t="str">
        <f>Расходы!E271</f>
        <v>400</v>
      </c>
      <c r="D240" s="85" t="str">
        <f>Расходы!B271</f>
        <v>05</v>
      </c>
      <c r="E240" s="85" t="str">
        <f>Расходы!C271</f>
        <v>05</v>
      </c>
      <c r="F240" s="77">
        <f t="shared" ref="F240:F279" si="55">G240+H240+I240</f>
        <v>205805.5</v>
      </c>
      <c r="G240" s="77">
        <f>Расходы!F271</f>
        <v>205805.5</v>
      </c>
      <c r="H240" s="77">
        <v>0</v>
      </c>
      <c r="I240" s="77">
        <v>0</v>
      </c>
      <c r="J240" s="114"/>
      <c r="K240" s="98"/>
    </row>
    <row r="241" spans="1:11" ht="31.5" customHeight="1" x14ac:dyDescent="0.25">
      <c r="A241" s="38" t="str">
        <f>'3'!A402</f>
        <v>«Подпрограмма «Развитие индивидуального жилищного строительства в Билибинском муниципальном районе»</v>
      </c>
      <c r="B241" s="332" t="str">
        <f>'3'!E402</f>
        <v>04 5</v>
      </c>
      <c r="C241" s="332"/>
      <c r="D241" s="83"/>
      <c r="E241" s="83"/>
      <c r="F241" s="82">
        <f>G241+H241+I241</f>
        <v>45226.2</v>
      </c>
      <c r="G241" s="82">
        <f>G242</f>
        <v>45000</v>
      </c>
      <c r="H241" s="82">
        <f>H242</f>
        <v>226.2</v>
      </c>
      <c r="I241" s="82">
        <f>I242</f>
        <v>0</v>
      </c>
      <c r="J241" s="114"/>
      <c r="K241" s="98"/>
    </row>
    <row r="242" spans="1:11" ht="36.75" customHeight="1" x14ac:dyDescent="0.25">
      <c r="A242" s="300" t="str">
        <f>'3'!A403</f>
        <v>Основное мероприятие: «Обеспечение жителей индивидуальным жильем»</v>
      </c>
      <c r="B242" s="125" t="str">
        <f>'3'!E403</f>
        <v>04 5 01</v>
      </c>
      <c r="C242" s="300"/>
      <c r="D242" s="300"/>
      <c r="E242" s="300"/>
      <c r="F242" s="77">
        <f t="shared" si="55"/>
        <v>45226.2</v>
      </c>
      <c r="G242" s="77">
        <f>G243+G244</f>
        <v>45000</v>
      </c>
      <c r="H242" s="77">
        <f>H243+H244</f>
        <v>226.2</v>
      </c>
      <c r="I242" s="77">
        <f>I243+I244</f>
        <v>0</v>
      </c>
      <c r="J242" s="114"/>
      <c r="K242" s="98"/>
    </row>
    <row r="243" spans="1:11" ht="52.5" customHeight="1" x14ac:dyDescent="0.25">
      <c r="A243" s="300" t="str">
        <f>'3'!A404</f>
        <v>Расходы на реализацию мероприятий по содействию развитию индивидуального жилищного строительства (Закупка товаров, работ и услуг для обеспечения государственных (муниципальных) нужд)</v>
      </c>
      <c r="B243" s="125" t="str">
        <f>'3'!E404</f>
        <v>04 5 01 42370</v>
      </c>
      <c r="C243" s="13" t="str">
        <f>'3'!F404</f>
        <v>200</v>
      </c>
      <c r="D243" s="13" t="str">
        <f>'3'!C404</f>
        <v>05</v>
      </c>
      <c r="E243" s="13" t="str">
        <f>'3'!D404</f>
        <v>01</v>
      </c>
      <c r="F243" s="77">
        <f t="shared" si="55"/>
        <v>45000</v>
      </c>
      <c r="G243" s="77">
        <f>'3'!G404</f>
        <v>45000</v>
      </c>
      <c r="H243" s="77">
        <v>0</v>
      </c>
      <c r="I243" s="77">
        <v>0</v>
      </c>
      <c r="J243" s="114"/>
      <c r="K243" s="98"/>
    </row>
    <row r="244" spans="1:11" ht="67.5" customHeight="1" x14ac:dyDescent="0.25">
      <c r="A244" s="300" t="str">
        <f>'3'!A405</f>
        <v>Расходы на реализацию мероприятий по содействию развитию индивидуального жилищного строительства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244" s="125" t="str">
        <f>'3'!E405</f>
        <v>04 5 01 4237М</v>
      </c>
      <c r="C244" s="13" t="str">
        <f>'3'!F405</f>
        <v>200</v>
      </c>
      <c r="D244" s="13" t="str">
        <f>'3'!C405</f>
        <v>05</v>
      </c>
      <c r="E244" s="13" t="str">
        <f>'3'!D405</f>
        <v>01</v>
      </c>
      <c r="F244" s="77">
        <f t="shared" si="55"/>
        <v>226.2</v>
      </c>
      <c r="G244" s="77">
        <v>0</v>
      </c>
      <c r="H244" s="77">
        <f>'3'!G405</f>
        <v>226.2</v>
      </c>
      <c r="I244" s="77">
        <v>0</v>
      </c>
      <c r="J244" s="114"/>
      <c r="K244" s="98"/>
    </row>
    <row r="245" spans="1:11" ht="43.5" x14ac:dyDescent="0.25">
      <c r="A245" s="268" t="str">
        <f>'3'!A372</f>
        <v>Муниципальная программа «Стимулирование экономической активности населения в муниципальном образовании Билибинский муниципальный район»</v>
      </c>
      <c r="B245" s="84" t="s">
        <v>28</v>
      </c>
      <c r="C245" s="78"/>
      <c r="D245" s="78"/>
      <c r="E245" s="78"/>
      <c r="F245" s="82">
        <f t="shared" si="55"/>
        <v>253527.5</v>
      </c>
      <c r="G245" s="82">
        <f>G246+G249+G260</f>
        <v>251563.1</v>
      </c>
      <c r="H245" s="82">
        <f>H246+H249+H260</f>
        <v>1964.4</v>
      </c>
      <c r="I245" s="82">
        <f>I246+I249+I260</f>
        <v>0</v>
      </c>
      <c r="J245" s="114"/>
      <c r="K245" s="98"/>
    </row>
    <row r="246" spans="1:11" s="81" customFormat="1" ht="43.5" customHeight="1" x14ac:dyDescent="0.25">
      <c r="A246" s="268" t="s">
        <v>466</v>
      </c>
      <c r="B246" s="84" t="s">
        <v>259</v>
      </c>
      <c r="C246" s="83"/>
      <c r="D246" s="83"/>
      <c r="E246" s="83"/>
      <c r="F246" s="82">
        <f t="shared" si="55"/>
        <v>500</v>
      </c>
      <c r="G246" s="90">
        <f>G247</f>
        <v>0</v>
      </c>
      <c r="H246" s="90">
        <f t="shared" ref="G246:I247" si="56">H247</f>
        <v>500</v>
      </c>
      <c r="I246" s="82">
        <f t="shared" si="56"/>
        <v>0</v>
      </c>
      <c r="J246" s="114"/>
      <c r="K246" s="98"/>
    </row>
    <row r="247" spans="1:11" s="88" customFormat="1" ht="45" x14ac:dyDescent="0.25">
      <c r="A247" s="277" t="s">
        <v>467</v>
      </c>
      <c r="B247" s="96" t="s">
        <v>260</v>
      </c>
      <c r="C247" s="97"/>
      <c r="D247" s="97"/>
      <c r="E247" s="97"/>
      <c r="F247" s="90">
        <f t="shared" si="55"/>
        <v>500</v>
      </c>
      <c r="G247" s="90">
        <f t="shared" si="56"/>
        <v>0</v>
      </c>
      <c r="H247" s="90">
        <f t="shared" si="56"/>
        <v>500</v>
      </c>
      <c r="I247" s="90">
        <f t="shared" si="56"/>
        <v>0</v>
      </c>
      <c r="J247" s="181"/>
      <c r="K247" s="182"/>
    </row>
    <row r="248" spans="1:11" ht="30" x14ac:dyDescent="0.25">
      <c r="A248" s="176" t="str">
        <f>Расходы!A156</f>
        <v>Расходы на поддержку развития субъектов малого и среднего предпринимательства (Иные бюджетные ассигнования)</v>
      </c>
      <c r="B248" s="79" t="s">
        <v>261</v>
      </c>
      <c r="C248" s="78" t="s">
        <v>54</v>
      </c>
      <c r="D248" s="78" t="s">
        <v>18</v>
      </c>
      <c r="E248" s="78" t="s">
        <v>44</v>
      </c>
      <c r="F248" s="77">
        <f t="shared" si="55"/>
        <v>500</v>
      </c>
      <c r="G248" s="77">
        <v>0</v>
      </c>
      <c r="H248" s="77">
        <f>Расходы!F156</f>
        <v>500</v>
      </c>
      <c r="I248" s="77">
        <v>0</v>
      </c>
      <c r="J248" s="114"/>
      <c r="K248" s="98"/>
    </row>
    <row r="249" spans="1:11" ht="45" customHeight="1" x14ac:dyDescent="0.25">
      <c r="A249" s="268" t="str">
        <f>'3'!A250</f>
        <v>Подпрограмма: «Поддержка хозяйствующих субъектов, осуществляющих деятельность в городском поселении Билибино Билибинского района,  в сельской местности и торговой сфере»</v>
      </c>
      <c r="B249" s="84" t="s">
        <v>323</v>
      </c>
      <c r="C249" s="78"/>
      <c r="D249" s="78"/>
      <c r="E249" s="78"/>
      <c r="F249" s="82">
        <f>G249+H249+I249</f>
        <v>252827.5</v>
      </c>
      <c r="G249" s="82">
        <f>G250+G257</f>
        <v>251563.1</v>
      </c>
      <c r="H249" s="82">
        <f>H250+H257</f>
        <v>1264.4000000000001</v>
      </c>
      <c r="I249" s="82">
        <f t="shared" ref="I249" si="57">I250+I257</f>
        <v>0</v>
      </c>
      <c r="J249" s="114"/>
      <c r="K249" s="98"/>
    </row>
    <row r="250" spans="1:11" s="88" customFormat="1" ht="45" x14ac:dyDescent="0.25">
      <c r="A250" s="277" t="s">
        <v>468</v>
      </c>
      <c r="B250" s="96" t="s">
        <v>324</v>
      </c>
      <c r="C250" s="97"/>
      <c r="D250" s="97"/>
      <c r="E250" s="97"/>
      <c r="F250" s="90">
        <f>G250+H250+I250</f>
        <v>246460.6</v>
      </c>
      <c r="G250" s="90">
        <f>SUM(G251:G256)</f>
        <v>245228.1</v>
      </c>
      <c r="H250" s="90">
        <f>SUM(H251:H256)</f>
        <v>1232.5</v>
      </c>
      <c r="I250" s="90">
        <f>SUM(I251:I256)</f>
        <v>0</v>
      </c>
      <c r="J250" s="181"/>
      <c r="K250" s="182"/>
    </row>
    <row r="251" spans="1:11" ht="30" x14ac:dyDescent="0.25">
      <c r="A251" s="300" t="str">
        <f>Расходы!A159</f>
        <v>Расходы на обеспечение жителей поселений социально-значимыми продовольственными товарами (Иные бюджетные ассигнования)</v>
      </c>
      <c r="B251" s="125" t="str">
        <f>'3'!E375</f>
        <v>05 2 01 S2120</v>
      </c>
      <c r="C251" s="78" t="s">
        <v>54</v>
      </c>
      <c r="D251" s="78" t="s">
        <v>18</v>
      </c>
      <c r="E251" s="78" t="s">
        <v>44</v>
      </c>
      <c r="F251" s="77">
        <f t="shared" si="55"/>
        <v>240118.7</v>
      </c>
      <c r="G251" s="77">
        <f>Расходы!F159</f>
        <v>240118.7</v>
      </c>
      <c r="H251" s="77">
        <v>0</v>
      </c>
      <c r="I251" s="77">
        <v>0</v>
      </c>
      <c r="J251" s="114"/>
      <c r="K251" s="98"/>
    </row>
    <row r="252" spans="1:11" ht="45" x14ac:dyDescent="0.25">
      <c r="A252" s="300" t="str">
        <f>Расходы!A160</f>
        <v>Расходы на обеспечение жителей поселений социально-значимыми продовольственными товарами (софинансирование обязательств за счет средств местного бюджета) (Иные бюджетные ассигнования)</v>
      </c>
      <c r="B252" s="125" t="str">
        <f>'3'!E376</f>
        <v>05 2 01 S212M</v>
      </c>
      <c r="C252" s="78" t="s">
        <v>54</v>
      </c>
      <c r="D252" s="78" t="s">
        <v>18</v>
      </c>
      <c r="E252" s="78" t="s">
        <v>44</v>
      </c>
      <c r="F252" s="77">
        <f>G252+H252+I252</f>
        <v>1206.7</v>
      </c>
      <c r="G252" s="77">
        <v>0</v>
      </c>
      <c r="H252" s="77">
        <f>Расходы!F160</f>
        <v>1206.7</v>
      </c>
      <c r="I252" s="77">
        <v>0</v>
      </c>
      <c r="J252" s="114"/>
      <c r="K252" s="98"/>
    </row>
    <row r="253" spans="1:11" ht="49.5" customHeight="1" x14ac:dyDescent="0.25">
      <c r="A253" s="300" t="str">
        <f>'3'!A377</f>
        <v>Расходы на доставку отдельных групп продовольственных товаров с ограниченным сроком годности в отдаленные населенные пункты Чукотского автономного округа (Иные бюджетные ассигнования)</v>
      </c>
      <c r="B253" s="125" t="str">
        <f>'3'!E377</f>
        <v>05 2 01 S2180</v>
      </c>
      <c r="C253" s="78" t="str">
        <f>'3'!F377</f>
        <v>800</v>
      </c>
      <c r="D253" s="78" t="str">
        <f>'3'!C377</f>
        <v>04</v>
      </c>
      <c r="E253" s="78" t="str">
        <f>'3'!D377</f>
        <v>12</v>
      </c>
      <c r="F253" s="77">
        <f>G253+H253+I253</f>
        <v>2538</v>
      </c>
      <c r="G253" s="77">
        <f>'3'!G377</f>
        <v>2538</v>
      </c>
      <c r="H253" s="77">
        <v>0</v>
      </c>
      <c r="I253" s="77">
        <v>0</v>
      </c>
      <c r="J253" s="114"/>
      <c r="K253" s="98"/>
    </row>
    <row r="254" spans="1:11" ht="64.5" customHeight="1" x14ac:dyDescent="0.25">
      <c r="A254" s="300" t="str">
        <f>'3'!A378</f>
        <v>Расходы на доставку отдельных групп продовольственных товаров с ограниченным сроком годности в отдаленные населенные пункты Чукотского автономного округа (софинансирование обязательств за счет средств местного бюджета) (Иные бюджетные ассигнования)</v>
      </c>
      <c r="B254" s="125" t="str">
        <f>'3'!E378</f>
        <v>05 2 01 S218М</v>
      </c>
      <c r="C254" s="78" t="str">
        <f>'3'!F378</f>
        <v>800</v>
      </c>
      <c r="D254" s="78" t="str">
        <f>'3'!C378</f>
        <v>04</v>
      </c>
      <c r="E254" s="78" t="str">
        <f>'3'!D378</f>
        <v>12</v>
      </c>
      <c r="F254" s="77">
        <f>G254+H254+I254</f>
        <v>12.8</v>
      </c>
      <c r="G254" s="77">
        <v>0</v>
      </c>
      <c r="H254" s="77">
        <f>'3'!G378</f>
        <v>12.8</v>
      </c>
      <c r="I254" s="77">
        <v>0</v>
      </c>
      <c r="J254" s="114"/>
      <c r="K254" s="98"/>
    </row>
    <row r="255" spans="1:11" ht="45" x14ac:dyDescent="0.25">
      <c r="A255" s="300" t="str">
        <f>Расходы!A163</f>
        <v>Расходы на финансовую поддержку субъектов предпринимательской деятельности, осуществляющих деятельность в сельской местности (Иные бюджетные ассигнования)</v>
      </c>
      <c r="B255" s="125" t="str">
        <f>'3'!E252</f>
        <v>05 2 01 S2260</v>
      </c>
      <c r="C255" s="78" t="s">
        <v>54</v>
      </c>
      <c r="D255" s="78" t="s">
        <v>18</v>
      </c>
      <c r="E255" s="78" t="s">
        <v>44</v>
      </c>
      <c r="F255" s="77">
        <f t="shared" si="55"/>
        <v>2571.4</v>
      </c>
      <c r="G255" s="77">
        <f>Расходы!F163</f>
        <v>2571.4</v>
      </c>
      <c r="H255" s="77">
        <v>0</v>
      </c>
      <c r="I255" s="77">
        <v>0</v>
      </c>
      <c r="J255" s="114"/>
      <c r="K255" s="98"/>
    </row>
    <row r="256" spans="1:11" ht="60" x14ac:dyDescent="0.25">
      <c r="A256" s="176" t="str">
        <f>Расходы!A164</f>
        <v>Расходы на финансовую поддержку субъектов предпринимательской деятельности, осуществляющих деятельность в сельской местности (софинансирование обязательств за счет средств местного бюджета) (Иные бюджетные ассигнования)</v>
      </c>
      <c r="B256" s="86" t="str">
        <f>'3'!E253</f>
        <v>05 2 01 S226M</v>
      </c>
      <c r="C256" s="78" t="s">
        <v>54</v>
      </c>
      <c r="D256" s="78" t="s">
        <v>18</v>
      </c>
      <c r="E256" s="78" t="s">
        <v>44</v>
      </c>
      <c r="F256" s="77">
        <f t="shared" si="55"/>
        <v>13</v>
      </c>
      <c r="G256" s="77">
        <v>0</v>
      </c>
      <c r="H256" s="77">
        <f>Расходы!F164</f>
        <v>13</v>
      </c>
      <c r="I256" s="77">
        <v>0</v>
      </c>
      <c r="J256" s="114"/>
      <c r="K256" s="98"/>
    </row>
    <row r="257" spans="1:11" ht="60" x14ac:dyDescent="0.25">
      <c r="A257" s="277" t="str">
        <f>'3'!A254</f>
        <v>Основное мероприятие: «Финансовая поддержка субъектам предпринимательской деятельности, осуществляющих деятельность в городском поселении Билибино Билибинского муниципального района»</v>
      </c>
      <c r="B257" s="266" t="s">
        <v>774</v>
      </c>
      <c r="C257" s="97"/>
      <c r="D257" s="97"/>
      <c r="E257" s="97"/>
      <c r="F257" s="90">
        <f>G257+H257+I257</f>
        <v>6366.9</v>
      </c>
      <c r="G257" s="90">
        <f>G258+G259</f>
        <v>6335</v>
      </c>
      <c r="H257" s="90">
        <f t="shared" ref="H257:I257" si="58">H258+H259</f>
        <v>31.9</v>
      </c>
      <c r="I257" s="90">
        <f t="shared" si="58"/>
        <v>0</v>
      </c>
      <c r="J257" s="114"/>
      <c r="K257" s="98"/>
    </row>
    <row r="258" spans="1:11" ht="46.5" customHeight="1" x14ac:dyDescent="0.25">
      <c r="A258" s="176" t="str">
        <f>'3'!A255</f>
        <v>Расходы на финансовую поддержку субъектов предпринимательской деятельности, осуществляющих "северный завоз" потребительских товаров  (Иные бюджетные ассигнования)</v>
      </c>
      <c r="B258" s="86" t="str">
        <f>'3'!E255</f>
        <v>05 2 02 42580</v>
      </c>
      <c r="C258" s="78" t="s">
        <v>54</v>
      </c>
      <c r="D258" s="78" t="s">
        <v>18</v>
      </c>
      <c r="E258" s="78" t="s">
        <v>44</v>
      </c>
      <c r="F258" s="77">
        <f>G258+H258+I258</f>
        <v>6335</v>
      </c>
      <c r="G258" s="77">
        <f>'3'!G255</f>
        <v>6335</v>
      </c>
      <c r="H258" s="77">
        <v>0</v>
      </c>
      <c r="I258" s="77">
        <v>0</v>
      </c>
      <c r="J258" s="114"/>
      <c r="K258" s="98"/>
    </row>
    <row r="259" spans="1:11" ht="60" x14ac:dyDescent="0.25">
      <c r="A259" s="176" t="str">
        <f>'3'!A256</f>
        <v>Расходы на финансовую поддержку субъектов предпринимательской деятельности, осуществляющих "северный завоз" потребительских товаров (софинансирование обязательств за счет средств местного бюджета)  (Иные бюджетные ассигнования)</v>
      </c>
      <c r="B259" s="86" t="str">
        <f>'3'!E256</f>
        <v>05 2 02 4258М</v>
      </c>
      <c r="C259" s="78" t="s">
        <v>54</v>
      </c>
      <c r="D259" s="78" t="s">
        <v>18</v>
      </c>
      <c r="E259" s="78" t="s">
        <v>44</v>
      </c>
      <c r="F259" s="77">
        <f>G259+H259+I259</f>
        <v>31.9</v>
      </c>
      <c r="G259" s="77">
        <v>0</v>
      </c>
      <c r="H259" s="77">
        <f>'3'!G256</f>
        <v>31.9</v>
      </c>
      <c r="I259" s="77">
        <v>0</v>
      </c>
      <c r="J259" s="114"/>
      <c r="K259" s="98"/>
    </row>
    <row r="260" spans="1:11" s="81" customFormat="1" ht="59.25" customHeight="1" x14ac:dyDescent="0.25">
      <c r="A260" s="268" t="s">
        <v>475</v>
      </c>
      <c r="B260" s="84" t="s">
        <v>472</v>
      </c>
      <c r="C260" s="95"/>
      <c r="D260" s="95"/>
      <c r="E260" s="95"/>
      <c r="F260" s="82">
        <f t="shared" si="55"/>
        <v>200</v>
      </c>
      <c r="G260" s="82">
        <f t="shared" ref="G260:I261" si="59">G261</f>
        <v>0</v>
      </c>
      <c r="H260" s="82">
        <f t="shared" si="59"/>
        <v>200</v>
      </c>
      <c r="I260" s="82">
        <f t="shared" si="59"/>
        <v>0</v>
      </c>
      <c r="J260" s="114"/>
      <c r="K260" s="98"/>
    </row>
    <row r="261" spans="1:11" s="88" customFormat="1" ht="47.25" customHeight="1" x14ac:dyDescent="0.25">
      <c r="A261" s="277" t="s">
        <v>476</v>
      </c>
      <c r="B261" s="96" t="s">
        <v>473</v>
      </c>
      <c r="C261" s="94"/>
      <c r="D261" s="94"/>
      <c r="E261" s="94"/>
      <c r="F261" s="90">
        <f t="shared" si="55"/>
        <v>200</v>
      </c>
      <c r="G261" s="90">
        <f t="shared" si="59"/>
        <v>0</v>
      </c>
      <c r="H261" s="90">
        <f t="shared" si="59"/>
        <v>200</v>
      </c>
      <c r="I261" s="90">
        <f t="shared" si="59"/>
        <v>0</v>
      </c>
      <c r="J261" s="181"/>
      <c r="K261" s="182"/>
    </row>
    <row r="262" spans="1:11" ht="45" x14ac:dyDescent="0.25">
      <c r="A262" s="176" t="str">
        <f>Расходы!A170</f>
        <v>Расходы на поддержку развития субъектов малого и среднего предпринимательства определенным как приоритетные (Иные бюджетные ассигнования)</v>
      </c>
      <c r="B262" s="79" t="s">
        <v>474</v>
      </c>
      <c r="C262" s="78" t="s">
        <v>54</v>
      </c>
      <c r="D262" s="78" t="s">
        <v>18</v>
      </c>
      <c r="E262" s="78" t="s">
        <v>44</v>
      </c>
      <c r="F262" s="77">
        <f t="shared" si="55"/>
        <v>200</v>
      </c>
      <c r="G262" s="77">
        <v>0</v>
      </c>
      <c r="H262" s="77">
        <f>Расходы!F170</f>
        <v>200</v>
      </c>
      <c r="I262" s="77">
        <v>0</v>
      </c>
      <c r="J262" s="114"/>
      <c r="K262" s="98"/>
    </row>
    <row r="263" spans="1:11" ht="43.5" x14ac:dyDescent="0.25">
      <c r="A263" s="268" t="str">
        <f>'3'!A220</f>
        <v>Муниципальная программа «Управление муниципальными финансами и имуществом муниципального образования Билибинский муниципальный район»</v>
      </c>
      <c r="B263" s="84" t="s">
        <v>38</v>
      </c>
      <c r="C263" s="78"/>
      <c r="D263" s="78"/>
      <c r="E263" s="78"/>
      <c r="F263" s="82">
        <f>G263+H263+I263</f>
        <v>82672.2</v>
      </c>
      <c r="G263" s="82">
        <f>G267+G270+G264</f>
        <v>0</v>
      </c>
      <c r="H263" s="82">
        <f t="shared" ref="H263:I263" si="60">H267+H270+H264</f>
        <v>82672.2</v>
      </c>
      <c r="I263" s="82">
        <f t="shared" si="60"/>
        <v>0</v>
      </c>
      <c r="J263" s="114"/>
      <c r="K263" s="98"/>
    </row>
    <row r="264" spans="1:11" ht="48" customHeight="1" x14ac:dyDescent="0.25">
      <c r="A264" s="268" t="str">
        <f>'3'!A268</f>
        <v>Подпрограмма: «Управление муниципальным долгом муниципального образования Билибинский муниципальный район»</v>
      </c>
      <c r="B264" s="87" t="str">
        <f>'3'!E268</f>
        <v>06 2</v>
      </c>
      <c r="C264" s="78"/>
      <c r="D264" s="78"/>
      <c r="E264" s="78"/>
      <c r="F264" s="82">
        <f>G264+H264+I264</f>
        <v>0</v>
      </c>
      <c r="G264" s="82">
        <v>0</v>
      </c>
      <c r="H264" s="82">
        <f>H265</f>
        <v>0</v>
      </c>
      <c r="I264" s="82">
        <v>0</v>
      </c>
      <c r="J264" s="114"/>
      <c r="K264" s="98"/>
    </row>
    <row r="265" spans="1:11" ht="29.25" x14ac:dyDescent="0.25">
      <c r="A265" s="268" t="str">
        <f>'3'!A269</f>
        <v>Основное мероприятие: «Обслуживание муниципального долга»</v>
      </c>
      <c r="B265" s="87" t="str">
        <f>'3'!E269</f>
        <v>06 2 01</v>
      </c>
      <c r="C265" s="78"/>
      <c r="D265" s="78"/>
      <c r="E265" s="78"/>
      <c r="F265" s="82">
        <f>G265+H265+I265</f>
        <v>0</v>
      </c>
      <c r="G265" s="82">
        <v>0</v>
      </c>
      <c r="H265" s="82">
        <f>H266</f>
        <v>0</v>
      </c>
      <c r="I265" s="82">
        <v>0</v>
      </c>
      <c r="J265" s="114"/>
      <c r="K265" s="98"/>
    </row>
    <row r="266" spans="1:11" ht="30" x14ac:dyDescent="0.25">
      <c r="A266" s="176" t="str">
        <f>'3'!A270</f>
        <v>Прочие мероприятия (Обслуживание государственного (муниципального) долга)</v>
      </c>
      <c r="B266" s="86" t="str">
        <f>'3'!E270</f>
        <v>06 2 01 99999</v>
      </c>
      <c r="C266" s="275" t="str">
        <f>'3'!F270</f>
        <v>700</v>
      </c>
      <c r="D266" s="275" t="s">
        <v>12</v>
      </c>
      <c r="E266" s="78" t="s">
        <v>15</v>
      </c>
      <c r="F266" s="77">
        <f>G266+H266+I266</f>
        <v>0</v>
      </c>
      <c r="G266" s="77">
        <v>0</v>
      </c>
      <c r="H266" s="77">
        <f>'3'!G270</f>
        <v>0</v>
      </c>
      <c r="I266" s="77">
        <v>0</v>
      </c>
      <c r="J266" s="114"/>
      <c r="K266" s="98"/>
    </row>
    <row r="267" spans="1:11" ht="29.25" x14ac:dyDescent="0.25">
      <c r="A267" s="268" t="s">
        <v>258</v>
      </c>
      <c r="B267" s="84" t="s">
        <v>253</v>
      </c>
      <c r="C267" s="78"/>
      <c r="D267" s="78"/>
      <c r="E267" s="78"/>
      <c r="F267" s="82">
        <f t="shared" si="55"/>
        <v>13045</v>
      </c>
      <c r="G267" s="82">
        <f>G268</f>
        <v>0</v>
      </c>
      <c r="H267" s="82">
        <f>H268</f>
        <v>13045</v>
      </c>
      <c r="I267" s="82">
        <f>I268</f>
        <v>0</v>
      </c>
      <c r="J267" s="114"/>
      <c r="K267" s="98"/>
    </row>
    <row r="268" spans="1:11" s="89" customFormat="1" ht="30" x14ac:dyDescent="0.25">
      <c r="A268" s="277" t="s">
        <v>470</v>
      </c>
      <c r="B268" s="96" t="s">
        <v>254</v>
      </c>
      <c r="C268" s="91"/>
      <c r="D268" s="91"/>
      <c r="E268" s="91"/>
      <c r="F268" s="90">
        <f t="shared" si="55"/>
        <v>13045</v>
      </c>
      <c r="G268" s="90">
        <f>G269</f>
        <v>0</v>
      </c>
      <c r="H268" s="90">
        <f t="shared" ref="H268" si="61">H269</f>
        <v>13045</v>
      </c>
      <c r="I268" s="90">
        <f>I269</f>
        <v>0</v>
      </c>
      <c r="J268" s="181"/>
      <c r="K268" s="182"/>
    </row>
    <row r="269" spans="1:11" ht="45" x14ac:dyDescent="0.25">
      <c r="A269" s="176" t="str">
        <f>'3'!A243</f>
        <v>Содержание и обслуживание казны муниципального образования Билибинский муниципальный район (Закупка товаров, работ и услуг для обеспечения государственных (муниципальных) нужд)</v>
      </c>
      <c r="B269" s="79" t="s">
        <v>255</v>
      </c>
      <c r="C269" s="78" t="s">
        <v>53</v>
      </c>
      <c r="D269" s="78" t="s">
        <v>15</v>
      </c>
      <c r="E269" s="78" t="s">
        <v>12</v>
      </c>
      <c r="F269" s="77">
        <f t="shared" si="55"/>
        <v>13045</v>
      </c>
      <c r="G269" s="77">
        <v>0</v>
      </c>
      <c r="H269" s="77">
        <f>Расходы!F101</f>
        <v>13045</v>
      </c>
      <c r="I269" s="77">
        <v>0</v>
      </c>
      <c r="J269" s="114"/>
      <c r="K269" s="98"/>
    </row>
    <row r="270" spans="1:11" ht="29.25" x14ac:dyDescent="0.25">
      <c r="A270" s="268" t="s">
        <v>169</v>
      </c>
      <c r="B270" s="84" t="s">
        <v>242</v>
      </c>
      <c r="C270" s="78"/>
      <c r="D270" s="78"/>
      <c r="E270" s="78"/>
      <c r="F270" s="82">
        <f t="shared" si="55"/>
        <v>69627.199999999997</v>
      </c>
      <c r="G270" s="82">
        <f>G271</f>
        <v>0</v>
      </c>
      <c r="H270" s="82">
        <f>H271</f>
        <v>69627.199999999997</v>
      </c>
      <c r="I270" s="82">
        <f>I271</f>
        <v>0</v>
      </c>
      <c r="J270" s="114"/>
      <c r="K270" s="98"/>
    </row>
    <row r="271" spans="1:11" s="89" customFormat="1" ht="30" x14ac:dyDescent="0.25">
      <c r="A271" s="277" t="s">
        <v>247</v>
      </c>
      <c r="B271" s="96" t="s">
        <v>243</v>
      </c>
      <c r="C271" s="91"/>
      <c r="D271" s="91"/>
      <c r="E271" s="91"/>
      <c r="F271" s="90">
        <f t="shared" si="55"/>
        <v>69627.199999999997</v>
      </c>
      <c r="G271" s="90">
        <f>SUM(G272:G279)</f>
        <v>0</v>
      </c>
      <c r="H271" s="90">
        <f>SUM(H272:H279)</f>
        <v>69627.199999999997</v>
      </c>
      <c r="I271" s="90">
        <f>SUM(I272:I279)</f>
        <v>0</v>
      </c>
      <c r="J271" s="181"/>
      <c r="K271" s="182"/>
    </row>
    <row r="272" spans="1:11" ht="81" customHeight="1" x14ac:dyDescent="0.25">
      <c r="A272" s="176" t="str">
        <f>'3'!A223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72" s="166" t="s">
        <v>244</v>
      </c>
      <c r="C272" s="85" t="s">
        <v>52</v>
      </c>
      <c r="D272" s="85" t="s">
        <v>15</v>
      </c>
      <c r="E272" s="85" t="s">
        <v>38</v>
      </c>
      <c r="F272" s="77">
        <f t="shared" si="55"/>
        <v>58714.6</v>
      </c>
      <c r="G272" s="77">
        <v>0</v>
      </c>
      <c r="H272" s="77">
        <f>Расходы!F70</f>
        <v>58714.6</v>
      </c>
      <c r="I272" s="77">
        <v>0</v>
      </c>
      <c r="J272" s="114"/>
      <c r="K272" s="98"/>
    </row>
    <row r="273" spans="1:11" ht="45" x14ac:dyDescent="0.25">
      <c r="A273" s="176" t="str">
        <f>'3'!A224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(муниципальных) нужд)</v>
      </c>
      <c r="B273" s="166" t="s">
        <v>244</v>
      </c>
      <c r="C273" s="85" t="s">
        <v>53</v>
      </c>
      <c r="D273" s="85" t="s">
        <v>15</v>
      </c>
      <c r="E273" s="85" t="s">
        <v>38</v>
      </c>
      <c r="F273" s="77">
        <f t="shared" si="55"/>
        <v>5507.6</v>
      </c>
      <c r="G273" s="77">
        <v>0</v>
      </c>
      <c r="H273" s="77">
        <f>Расходы!F71</f>
        <v>5507.6</v>
      </c>
      <c r="I273" s="77">
        <v>0</v>
      </c>
      <c r="J273" s="114"/>
      <c r="K273" s="98"/>
    </row>
    <row r="274" spans="1:11" ht="45" x14ac:dyDescent="0.25">
      <c r="A274" s="176" t="str">
        <f>'3'!A225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274" s="166" t="s">
        <v>244</v>
      </c>
      <c r="C274" s="85" t="s">
        <v>54</v>
      </c>
      <c r="D274" s="85" t="s">
        <v>15</v>
      </c>
      <c r="E274" s="85" t="s">
        <v>38</v>
      </c>
      <c r="F274" s="77">
        <f t="shared" si="55"/>
        <v>0</v>
      </c>
      <c r="G274" s="77">
        <v>0</v>
      </c>
      <c r="H274" s="77">
        <f>Расходы!F72</f>
        <v>0</v>
      </c>
      <c r="I274" s="77">
        <v>0</v>
      </c>
      <c r="J274" s="114"/>
      <c r="K274" s="98"/>
    </row>
    <row r="275" spans="1:11" ht="90" x14ac:dyDescent="0.25">
      <c r="A275" s="176" t="str">
        <f>'3'!A227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75" s="166" t="s">
        <v>245</v>
      </c>
      <c r="C275" s="85" t="s">
        <v>52</v>
      </c>
      <c r="D275" s="85" t="s">
        <v>15</v>
      </c>
      <c r="E275" s="85" t="s">
        <v>38</v>
      </c>
      <c r="F275" s="77">
        <f t="shared" si="55"/>
        <v>1727.5</v>
      </c>
      <c r="G275" s="77">
        <v>0</v>
      </c>
      <c r="H275" s="77">
        <f>Расходы!F74</f>
        <v>1727.5</v>
      </c>
      <c r="I275" s="77">
        <v>0</v>
      </c>
      <c r="J275" s="114"/>
      <c r="K275" s="98"/>
    </row>
    <row r="276" spans="1:11" ht="45" x14ac:dyDescent="0.25">
      <c r="A276" s="164" t="str">
        <f>Расходы!A92</f>
        <v>Компенсация расходов, связанных с переездом в соответствии с муниципальными правовыми актами муниципальных образований (Иные бюджетные ассигнования)</v>
      </c>
      <c r="B276" s="79" t="str">
        <f>Расходы!D92</f>
        <v>06 4 01 10120</v>
      </c>
      <c r="C276" s="78" t="str">
        <f>Расходы!E92</f>
        <v>800</v>
      </c>
      <c r="D276" s="78" t="str">
        <f>'3'!C234</f>
        <v>01</v>
      </c>
      <c r="E276" s="78" t="str">
        <f>'3'!D234</f>
        <v>11</v>
      </c>
      <c r="F276" s="77">
        <f>G276+H276+I276</f>
        <v>0</v>
      </c>
      <c r="G276" s="77">
        <v>0</v>
      </c>
      <c r="H276" s="77">
        <f>Расходы!F92</f>
        <v>0</v>
      </c>
      <c r="I276" s="77">
        <v>0</v>
      </c>
      <c r="J276" s="114"/>
      <c r="K276" s="98"/>
    </row>
    <row r="277" spans="1:11" ht="120" x14ac:dyDescent="0.25">
      <c r="A277" s="176" t="str">
        <f>'3'!A226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77" s="166" t="s">
        <v>246</v>
      </c>
      <c r="C277" s="85" t="s">
        <v>52</v>
      </c>
      <c r="D277" s="85" t="s">
        <v>15</v>
      </c>
      <c r="E277" s="85" t="s">
        <v>38</v>
      </c>
      <c r="F277" s="77">
        <f t="shared" si="55"/>
        <v>3677.5</v>
      </c>
      <c r="G277" s="77">
        <v>0</v>
      </c>
      <c r="H277" s="77">
        <f>Расходы!F73</f>
        <v>3677.5</v>
      </c>
      <c r="I277" s="77">
        <v>0</v>
      </c>
      <c r="J277" s="114"/>
      <c r="K277" s="98"/>
    </row>
    <row r="278" spans="1:11" s="155" customFormat="1" ht="80.25" customHeight="1" x14ac:dyDescent="0.25">
      <c r="A278" s="176" t="str">
        <f>Расходы!A75</f>
        <v>Дотации (гранты) за достижение показателей деятельности органов местного самоуправления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78" s="79" t="str">
        <f>Расходы!D75</f>
        <v>06 4 01 41040</v>
      </c>
      <c r="C278" s="85">
        <f>Расходы!E75</f>
        <v>100</v>
      </c>
      <c r="D278" s="85" t="s">
        <v>15</v>
      </c>
      <c r="E278" s="85" t="s">
        <v>38</v>
      </c>
      <c r="F278" s="77">
        <f t="shared" si="55"/>
        <v>0</v>
      </c>
      <c r="G278" s="77">
        <v>0</v>
      </c>
      <c r="H278" s="77">
        <f>'3'!G228</f>
        <v>0</v>
      </c>
      <c r="I278" s="77">
        <v>0</v>
      </c>
      <c r="J278" s="153"/>
      <c r="K278" s="154"/>
    </row>
    <row r="279" spans="1:11" s="155" customFormat="1" ht="94.5" customHeight="1" x14ac:dyDescent="0.25">
      <c r="A279" s="176" t="str">
        <f>'3'!A229</f>
        <v>Иные межбюджетные трансферты бюджетам муниципальных образований Чукотского автономного округа за достижение показателей деятельности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279" s="86" t="str">
        <f>'3'!E229</f>
        <v>06 4 01 4555Г</v>
      </c>
      <c r="C279" s="275" t="str">
        <f>'3'!F229</f>
        <v>100</v>
      </c>
      <c r="D279" s="275" t="str">
        <f>'3'!C229</f>
        <v>01</v>
      </c>
      <c r="E279" s="275" t="str">
        <f>'3'!D229</f>
        <v>06</v>
      </c>
      <c r="F279" s="77">
        <f t="shared" si="55"/>
        <v>0</v>
      </c>
      <c r="G279" s="77">
        <f>'3'!G229</f>
        <v>0</v>
      </c>
      <c r="H279" s="77">
        <v>0</v>
      </c>
      <c r="I279" s="77">
        <v>0</v>
      </c>
      <c r="J279" s="153"/>
      <c r="K279" s="154"/>
    </row>
    <row r="280" spans="1:11" ht="29.25" x14ac:dyDescent="0.25">
      <c r="A280" s="268" t="str">
        <f>'3'!A347</f>
        <v>Муниципальная программа «Развитие агропромышленного комплекса Билибинского муниципального района»</v>
      </c>
      <c r="B280" s="87" t="s">
        <v>20</v>
      </c>
      <c r="C280" s="78"/>
      <c r="D280" s="78"/>
      <c r="E280" s="78"/>
      <c r="F280" s="82">
        <f>G280+H280+I280</f>
        <v>16609.2</v>
      </c>
      <c r="G280" s="82">
        <f>G281+G289+G286</f>
        <v>16307.7</v>
      </c>
      <c r="H280" s="82">
        <f t="shared" ref="H280:I280" si="62">H281+H289+H286</f>
        <v>301.5</v>
      </c>
      <c r="I280" s="82">
        <f t="shared" si="62"/>
        <v>0</v>
      </c>
      <c r="J280" s="114"/>
      <c r="K280" s="98"/>
    </row>
    <row r="281" spans="1:11" ht="29.25" x14ac:dyDescent="0.25">
      <c r="A281" s="268" t="s">
        <v>267</v>
      </c>
      <c r="B281" s="87" t="s">
        <v>262</v>
      </c>
      <c r="C281" s="78"/>
      <c r="D281" s="78"/>
      <c r="E281" s="78"/>
      <c r="F281" s="82">
        <f t="shared" ref="F281:F285" si="63">G281+H281+I281</f>
        <v>13541.5</v>
      </c>
      <c r="G281" s="82">
        <f>G282</f>
        <v>13473.7</v>
      </c>
      <c r="H281" s="82">
        <f>H282</f>
        <v>67.8</v>
      </c>
      <c r="I281" s="82">
        <f>I282</f>
        <v>0</v>
      </c>
      <c r="J281" s="114"/>
      <c r="K281" s="98"/>
    </row>
    <row r="282" spans="1:11" s="89" customFormat="1" ht="30" x14ac:dyDescent="0.25">
      <c r="A282" s="277" t="s">
        <v>471</v>
      </c>
      <c r="B282" s="92" t="s">
        <v>662</v>
      </c>
      <c r="C282" s="91"/>
      <c r="D282" s="91"/>
      <c r="E282" s="91"/>
      <c r="F282" s="90">
        <f>G282+H282+I282</f>
        <v>13541.5</v>
      </c>
      <c r="G282" s="90">
        <f>SUM(G284:G285)</f>
        <v>13473.7</v>
      </c>
      <c r="H282" s="90">
        <f>SUM(H283:H285)</f>
        <v>67.8</v>
      </c>
      <c r="I282" s="90">
        <f t="shared" ref="I282" si="64">SUM(I284:I285)</f>
        <v>0</v>
      </c>
      <c r="J282" s="181"/>
      <c r="K282" s="182"/>
    </row>
    <row r="283" spans="1:11" ht="30" x14ac:dyDescent="0.25">
      <c r="A283" s="300" t="str">
        <f>Расходы!A131</f>
        <v>Прочие мероприятия(Закупка товаров, работ и услуг для обеспечения государственных (муниципальных) нужд)</v>
      </c>
      <c r="B283" s="86" t="s">
        <v>975</v>
      </c>
      <c r="C283" s="78" t="s">
        <v>53</v>
      </c>
      <c r="D283" s="78" t="s">
        <v>18</v>
      </c>
      <c r="E283" s="78" t="s">
        <v>28</v>
      </c>
      <c r="F283" s="77">
        <f t="shared" si="63"/>
        <v>0</v>
      </c>
      <c r="G283" s="77">
        <v>0</v>
      </c>
      <c r="H283" s="77">
        <f>Расходы!F131</f>
        <v>0</v>
      </c>
      <c r="I283" s="77">
        <v>0</v>
      </c>
      <c r="J283" s="114"/>
      <c r="K283" s="98"/>
    </row>
    <row r="284" spans="1:11" ht="30" x14ac:dyDescent="0.25">
      <c r="A284" s="300" t="str">
        <f>Расходы!A132</f>
        <v>Расходы на финансовую поддержку производства социально-значимых видов хлеба (Иные бюджетные ассигнования)</v>
      </c>
      <c r="B284" s="86" t="s">
        <v>265</v>
      </c>
      <c r="C284" s="78" t="str">
        <f>'3'!F351</f>
        <v>800</v>
      </c>
      <c r="D284" s="78" t="str">
        <f>'3'!C351</f>
        <v>04</v>
      </c>
      <c r="E284" s="78" t="str">
        <f>'3'!D351</f>
        <v>05</v>
      </c>
      <c r="F284" s="77">
        <f t="shared" si="63"/>
        <v>13473.7</v>
      </c>
      <c r="G284" s="77">
        <f>Расходы!F132</f>
        <v>13473.7</v>
      </c>
      <c r="H284" s="77">
        <v>0</v>
      </c>
      <c r="I284" s="77">
        <v>0</v>
      </c>
      <c r="J284" s="114"/>
      <c r="K284" s="98"/>
    </row>
    <row r="285" spans="1:11" ht="45" x14ac:dyDescent="0.25">
      <c r="A285" s="176" t="str">
        <f>Расходы!A133</f>
        <v>Расходы на финансовую поддержку производства социально-значимых видов хлеба (софинансирование обязательств за счет средств местного бюджета) (Иные бюджетные ассигнования)</v>
      </c>
      <c r="B285" s="25" t="s">
        <v>796</v>
      </c>
      <c r="C285" s="78" t="s">
        <v>54</v>
      </c>
      <c r="D285" s="78" t="s">
        <v>18</v>
      </c>
      <c r="E285" s="173" t="s">
        <v>28</v>
      </c>
      <c r="F285" s="77">
        <f t="shared" si="63"/>
        <v>67.8</v>
      </c>
      <c r="G285" s="77">
        <v>0</v>
      </c>
      <c r="H285" s="77">
        <f>Расходы!F133</f>
        <v>67.8</v>
      </c>
      <c r="I285" s="77">
        <v>0</v>
      </c>
      <c r="J285" s="114"/>
      <c r="K285" s="98"/>
    </row>
    <row r="286" spans="1:11" ht="36.75" customHeight="1" x14ac:dyDescent="0.25">
      <c r="A286" s="429" t="str">
        <f>'3'!A499</f>
        <v>Подпрограмма: «Развитие отрасли животноводства, переработки и реализации продукции животноводства»</v>
      </c>
      <c r="B286" s="430" t="str">
        <f>'3'!E499</f>
        <v>07 2</v>
      </c>
      <c r="C286" s="431"/>
      <c r="D286" s="431"/>
      <c r="E286" s="432"/>
      <c r="F286" s="433">
        <f>G286+H286+I286</f>
        <v>1834</v>
      </c>
      <c r="G286" s="433">
        <f>G287</f>
        <v>1834</v>
      </c>
      <c r="H286" s="433">
        <f>H287</f>
        <v>0</v>
      </c>
      <c r="I286" s="433">
        <f t="shared" ref="I286:I287" si="65">I287</f>
        <v>0</v>
      </c>
      <c r="J286" s="114"/>
      <c r="K286" s="98"/>
    </row>
    <row r="287" spans="1:11" ht="33" customHeight="1" x14ac:dyDescent="0.25">
      <c r="A287" s="429" t="str">
        <f>'3'!A500</f>
        <v>Основное мероприятие: «Обеспечение проведения противоэпизоотических мероприятий»</v>
      </c>
      <c r="B287" s="430" t="str">
        <f>'3'!E500</f>
        <v>07 2 01</v>
      </c>
      <c r="C287" s="431"/>
      <c r="D287" s="431"/>
      <c r="E287" s="432"/>
      <c r="F287" s="433">
        <f>G287+H287+I287</f>
        <v>1834</v>
      </c>
      <c r="G287" s="433">
        <f>G288</f>
        <v>1834</v>
      </c>
      <c r="H287" s="433">
        <f t="shared" ref="H287" si="66">H288</f>
        <v>0</v>
      </c>
      <c r="I287" s="433">
        <f t="shared" si="65"/>
        <v>0</v>
      </c>
      <c r="J287" s="114"/>
      <c r="K287" s="98"/>
    </row>
    <row r="288" spans="1:11" ht="48" customHeight="1" x14ac:dyDescent="0.25">
      <c r="A288" s="424" t="str">
        <f>'3'!A501</f>
        <v>Расходы на организацию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v>
      </c>
      <c r="B288" s="425" t="str">
        <f>'3'!E501</f>
        <v>07 2 01 43080</v>
      </c>
      <c r="C288" s="426"/>
      <c r="D288" s="426"/>
      <c r="E288" s="427"/>
      <c r="F288" s="428">
        <f>G288+H288+I288</f>
        <v>1834</v>
      </c>
      <c r="G288" s="428">
        <f>'3'!G501</f>
        <v>1834</v>
      </c>
      <c r="H288" s="428">
        <v>0</v>
      </c>
      <c r="I288" s="428">
        <v>0</v>
      </c>
      <c r="J288" s="114"/>
      <c r="K288" s="98"/>
    </row>
    <row r="289" spans="1:11" s="81" customFormat="1" ht="29.25" x14ac:dyDescent="0.25">
      <c r="A289" s="268" t="s">
        <v>509</v>
      </c>
      <c r="B289" s="87" t="s">
        <v>508</v>
      </c>
      <c r="C289" s="95"/>
      <c r="D289" s="95"/>
      <c r="E289" s="95"/>
      <c r="F289" s="82">
        <f t="shared" ref="F289:F340" si="67">G289+H289+I289</f>
        <v>1233.7</v>
      </c>
      <c r="G289" s="82">
        <f t="shared" ref="G289:H289" si="68">G292+G290</f>
        <v>1000</v>
      </c>
      <c r="H289" s="82">
        <f t="shared" si="68"/>
        <v>233.7</v>
      </c>
      <c r="I289" s="82">
        <f>I292+I290</f>
        <v>0</v>
      </c>
      <c r="J289" s="114"/>
      <c r="K289" s="98"/>
    </row>
    <row r="290" spans="1:11" s="88" customFormat="1" ht="30" x14ac:dyDescent="0.25">
      <c r="A290" s="277" t="s">
        <v>516</v>
      </c>
      <c r="B290" s="92" t="s">
        <v>514</v>
      </c>
      <c r="C290" s="94"/>
      <c r="D290" s="94"/>
      <c r="E290" s="94"/>
      <c r="F290" s="90">
        <f t="shared" si="67"/>
        <v>0</v>
      </c>
      <c r="G290" s="90">
        <f>G291</f>
        <v>0</v>
      </c>
      <c r="H290" s="90">
        <f>H291</f>
        <v>0</v>
      </c>
      <c r="I290" s="90">
        <f>I291</f>
        <v>0</v>
      </c>
      <c r="J290" s="181"/>
      <c r="K290" s="182"/>
    </row>
    <row r="291" spans="1:11" x14ac:dyDescent="0.25">
      <c r="A291" s="176">
        <f>Расходы!A498</f>
        <v>0</v>
      </c>
      <c r="B291" s="86" t="s">
        <v>515</v>
      </c>
      <c r="C291" s="78" t="s">
        <v>55</v>
      </c>
      <c r="D291" s="78" t="s">
        <v>11</v>
      </c>
      <c r="E291" s="78" t="s">
        <v>16</v>
      </c>
      <c r="F291" s="77">
        <f t="shared" si="67"/>
        <v>0</v>
      </c>
      <c r="G291" s="77">
        <v>0</v>
      </c>
      <c r="H291" s="77">
        <f>Расходы!F498</f>
        <v>0</v>
      </c>
      <c r="I291" s="77">
        <v>0</v>
      </c>
      <c r="J291" s="114"/>
      <c r="K291" s="98"/>
    </row>
    <row r="292" spans="1:11" s="88" customFormat="1" ht="30" x14ac:dyDescent="0.25">
      <c r="A292" s="277" t="s">
        <v>511</v>
      </c>
      <c r="B292" s="92" t="s">
        <v>510</v>
      </c>
      <c r="C292" s="94"/>
      <c r="D292" s="94"/>
      <c r="E292" s="94"/>
      <c r="F292" s="90">
        <f>G292+H292+I292</f>
        <v>1233.7</v>
      </c>
      <c r="G292" s="90">
        <f>G293+G294+G295+G296</f>
        <v>1000</v>
      </c>
      <c r="H292" s="90">
        <f t="shared" ref="H292:I292" si="69">H293+H294+H295+H296</f>
        <v>233.7</v>
      </c>
      <c r="I292" s="90">
        <f t="shared" si="69"/>
        <v>0</v>
      </c>
      <c r="J292" s="181"/>
      <c r="K292" s="182"/>
    </row>
    <row r="293" spans="1:11" ht="30" x14ac:dyDescent="0.25">
      <c r="A293" s="176" t="str">
        <f>Расходы!A418</f>
        <v>Мероприятия в сфере культуры (Закупка товаров, работ и услуг для обеспечения государственных (муниципальных) нужд)</v>
      </c>
      <c r="B293" s="164" t="str">
        <f>Расходы!D418</f>
        <v>07 3 02 80020</v>
      </c>
      <c r="C293" s="85" t="str">
        <f>Расходы!E418</f>
        <v>200</v>
      </c>
      <c r="D293" s="85" t="str">
        <f>Расходы!B418</f>
        <v>08</v>
      </c>
      <c r="E293" s="85" t="str">
        <f>Расходы!C418</f>
        <v>04</v>
      </c>
      <c r="F293" s="77">
        <f t="shared" si="67"/>
        <v>228.6</v>
      </c>
      <c r="G293" s="77">
        <v>0</v>
      </c>
      <c r="H293" s="77">
        <f>Расходы!F418</f>
        <v>228.6</v>
      </c>
      <c r="I293" s="77">
        <v>0</v>
      </c>
      <c r="J293" s="114"/>
      <c r="K293" s="98"/>
    </row>
    <row r="294" spans="1:11" ht="34.5" customHeight="1" x14ac:dyDescent="0.25">
      <c r="A294" s="176" t="str">
        <f>'3'!A493</f>
        <v>Мероприятия в сфере культуры (Социальное обеспечение и иные выплаты населению)</v>
      </c>
      <c r="B294" s="86" t="str">
        <f>'3'!E493</f>
        <v>07 3 02 80020</v>
      </c>
      <c r="C294" s="275" t="str">
        <f>'3'!F493</f>
        <v>300</v>
      </c>
      <c r="D294" s="275" t="str">
        <f>'3'!C493</f>
        <v>08</v>
      </c>
      <c r="E294" s="275" t="str">
        <f>'3'!D493</f>
        <v>04</v>
      </c>
      <c r="F294" s="77">
        <f t="shared" si="67"/>
        <v>0</v>
      </c>
      <c r="G294" s="77">
        <v>0</v>
      </c>
      <c r="H294" s="77">
        <f>'3'!G493</f>
        <v>0</v>
      </c>
      <c r="I294" s="77">
        <v>0</v>
      </c>
      <c r="J294" s="114"/>
      <c r="K294" s="98"/>
    </row>
    <row r="295" spans="1:11" ht="62.25" customHeight="1" x14ac:dyDescent="0.25">
      <c r="A295" s="424" t="str">
        <f>'3'!A494</f>
        <v>Расходы на организацию и проведение юбилейных и праздничных мероприятий по сохранению и развитию культурного наследия народов  (Закупка товаров, работ и услуг для обеспечения государственных (муниципальных) нужд)</v>
      </c>
      <c r="B295" s="442" t="str">
        <f>'3'!E494</f>
        <v>07 3 02 42160</v>
      </c>
      <c r="C295" s="435" t="str">
        <f>'3'!F494</f>
        <v>200</v>
      </c>
      <c r="D295" s="435" t="str">
        <f>'3'!C492</f>
        <v>08</v>
      </c>
      <c r="E295" s="435" t="str">
        <f>'3'!D494</f>
        <v>04</v>
      </c>
      <c r="F295" s="428">
        <f t="shared" si="67"/>
        <v>1000</v>
      </c>
      <c r="G295" s="428">
        <f>'3'!G494</f>
        <v>1000</v>
      </c>
      <c r="H295" s="428">
        <v>0</v>
      </c>
      <c r="I295" s="428">
        <v>0</v>
      </c>
      <c r="J295" s="114"/>
      <c r="K295" s="98"/>
    </row>
    <row r="296" spans="1:11" ht="80.25" customHeight="1" x14ac:dyDescent="0.25">
      <c r="A296" s="424" t="str">
        <f>'3'!A495</f>
        <v>Расходы на организацию и проведение юбилейных и праздничных мероприятий по сохранению и развитию культурного наследия народов (софинансирование обязательств за счет средств местного бюджета) (Закупка товаров, работ и услуг для обеспечения государственных (муниципальных) нужд)</v>
      </c>
      <c r="B296" s="442" t="str">
        <f>'3'!E495</f>
        <v>07 3 02 4216М</v>
      </c>
      <c r="C296" s="435" t="str">
        <f>'3'!F495</f>
        <v>200</v>
      </c>
      <c r="D296" s="435" t="str">
        <f>'3'!C495</f>
        <v>08</v>
      </c>
      <c r="E296" s="435" t="str">
        <f>'3'!D495</f>
        <v>04</v>
      </c>
      <c r="F296" s="428">
        <f t="shared" si="67"/>
        <v>5.0999999999999996</v>
      </c>
      <c r="G296" s="428">
        <v>0</v>
      </c>
      <c r="H296" s="428">
        <f>'3'!G495</f>
        <v>5.0999999999999996</v>
      </c>
      <c r="I296" s="428">
        <v>0</v>
      </c>
      <c r="J296" s="114"/>
      <c r="K296" s="98"/>
    </row>
    <row r="297" spans="1:11" s="81" customFormat="1" ht="44.25" customHeight="1" x14ac:dyDescent="0.25">
      <c r="A297" s="268" t="s">
        <v>905</v>
      </c>
      <c r="B297" s="87" t="s">
        <v>26</v>
      </c>
      <c r="C297" s="83"/>
      <c r="D297" s="83"/>
      <c r="E297" s="83"/>
      <c r="F297" s="82">
        <f>G297+H297+I297</f>
        <v>6168.9</v>
      </c>
      <c r="G297" s="82">
        <f>G298+G302+G305</f>
        <v>744</v>
      </c>
      <c r="H297" s="82">
        <f>H298+H302+H305</f>
        <v>5424.9</v>
      </c>
      <c r="I297" s="82">
        <f>I298+I302+I305</f>
        <v>0</v>
      </c>
      <c r="J297" s="114"/>
      <c r="K297" s="98"/>
    </row>
    <row r="298" spans="1:11" s="93" customFormat="1" ht="52.5" customHeight="1" x14ac:dyDescent="0.25">
      <c r="A298" s="268" t="str">
        <f>'3'!A341</f>
        <v>Подпрограмма: «Пожарная безопасность на территории  муниципального образования Билибинский муниципальный район»</v>
      </c>
      <c r="B298" s="87" t="s">
        <v>1208</v>
      </c>
      <c r="C298" s="78"/>
      <c r="D298" s="78"/>
      <c r="E298" s="78"/>
      <c r="F298" s="82">
        <f t="shared" si="67"/>
        <v>1674.9</v>
      </c>
      <c r="G298" s="82">
        <f>G299</f>
        <v>744</v>
      </c>
      <c r="H298" s="82">
        <f>H299</f>
        <v>930.9</v>
      </c>
      <c r="I298" s="82">
        <f>I299</f>
        <v>0</v>
      </c>
      <c r="J298" s="114"/>
      <c r="K298" s="98"/>
    </row>
    <row r="299" spans="1:11" s="89" customFormat="1" ht="39" customHeight="1" x14ac:dyDescent="0.25">
      <c r="A299" s="176" t="str">
        <f>'3'!A342</f>
        <v>Основное мероприятие: «Оснащение противопожарным снаряжением и инвентарём добровольных пожарных команд»</v>
      </c>
      <c r="B299" s="86" t="str">
        <f>'3'!E342</f>
        <v>08 1 02</v>
      </c>
      <c r="C299" s="91"/>
      <c r="D299" s="91"/>
      <c r="E299" s="91"/>
      <c r="F299" s="395">
        <f t="shared" si="67"/>
        <v>1674.9</v>
      </c>
      <c r="G299" s="395">
        <f>G300+G301</f>
        <v>744</v>
      </c>
      <c r="H299" s="395">
        <f>H300+H301</f>
        <v>930.9</v>
      </c>
      <c r="I299" s="395">
        <f>I300+I301</f>
        <v>0</v>
      </c>
      <c r="J299" s="181"/>
      <c r="K299" s="182"/>
    </row>
    <row r="300" spans="1:11" ht="43.5" customHeight="1" x14ac:dyDescent="0.25">
      <c r="A300" s="176" t="str">
        <f>'3'!A343</f>
        <v>Расходы на материальное стимулирование добровольной пожарной охраны (Закупка товаров, работ и услуг для обеспечения государственных (муниципальных) нужд)</v>
      </c>
      <c r="B300" s="86" t="str">
        <f>'3'!E343</f>
        <v>08 1 02 S2142</v>
      </c>
      <c r="C300" s="275" t="str">
        <f>'3'!F343</f>
        <v>200</v>
      </c>
      <c r="D300" s="78" t="s">
        <v>17</v>
      </c>
      <c r="E300" s="78" t="s">
        <v>24</v>
      </c>
      <c r="F300" s="77">
        <f t="shared" si="67"/>
        <v>744</v>
      </c>
      <c r="G300" s="77">
        <f>'3'!G343</f>
        <v>744</v>
      </c>
      <c r="H300" s="77">
        <v>0</v>
      </c>
      <c r="I300" s="77">
        <v>0</v>
      </c>
      <c r="J300" s="114"/>
      <c r="K300" s="98"/>
    </row>
    <row r="301" spans="1:11" ht="35.25" customHeight="1" x14ac:dyDescent="0.25">
      <c r="A301" s="164" t="str">
        <f>'3'!A344</f>
        <v>Прочие мероприятия (Закупка товаров, работ и услуг для обеспечения государственных (муниципальных) нужд)</v>
      </c>
      <c r="B301" s="86" t="str">
        <f>'3'!E344</f>
        <v>08 2 01 99999</v>
      </c>
      <c r="C301" s="275" t="str">
        <f>'3'!F344</f>
        <v>200</v>
      </c>
      <c r="D301" s="275" t="str">
        <f>'3'!C344</f>
        <v>03</v>
      </c>
      <c r="E301" s="275" t="str">
        <f>'3'!D344</f>
        <v>10</v>
      </c>
      <c r="F301" s="77">
        <f t="shared" si="67"/>
        <v>930.9</v>
      </c>
      <c r="G301" s="77">
        <v>0</v>
      </c>
      <c r="H301" s="77">
        <f>'3'!G344</f>
        <v>930.9</v>
      </c>
      <c r="I301" s="77">
        <v>0</v>
      </c>
      <c r="J301" s="114"/>
      <c r="K301" s="98"/>
    </row>
    <row r="302" spans="1:11" s="81" customFormat="1" ht="45" customHeight="1" x14ac:dyDescent="0.25">
      <c r="A302" s="268" t="s">
        <v>501</v>
      </c>
      <c r="B302" s="87" t="s">
        <v>503</v>
      </c>
      <c r="C302" s="95"/>
      <c r="D302" s="95"/>
      <c r="E302" s="95"/>
      <c r="F302" s="82">
        <f>G302+H302+I302</f>
        <v>4494</v>
      </c>
      <c r="G302" s="82">
        <f t="shared" ref="G302:I303" si="70">G303</f>
        <v>0</v>
      </c>
      <c r="H302" s="82">
        <f t="shared" si="70"/>
        <v>4494</v>
      </c>
      <c r="I302" s="82">
        <f t="shared" si="70"/>
        <v>0</v>
      </c>
      <c r="J302" s="114"/>
      <c r="K302" s="98"/>
    </row>
    <row r="303" spans="1:11" s="88" customFormat="1" ht="30" x14ac:dyDescent="0.25">
      <c r="A303" s="277" t="s">
        <v>502</v>
      </c>
      <c r="B303" s="92" t="s">
        <v>504</v>
      </c>
      <c r="C303" s="94"/>
      <c r="D303" s="94"/>
      <c r="E303" s="94"/>
      <c r="F303" s="90">
        <f t="shared" si="67"/>
        <v>4494</v>
      </c>
      <c r="G303" s="90">
        <f t="shared" si="70"/>
        <v>0</v>
      </c>
      <c r="H303" s="90">
        <f t="shared" si="70"/>
        <v>4494</v>
      </c>
      <c r="I303" s="90">
        <f t="shared" si="70"/>
        <v>0</v>
      </c>
      <c r="J303" s="181"/>
      <c r="K303" s="182"/>
    </row>
    <row r="304" spans="1:11" ht="30" x14ac:dyDescent="0.25">
      <c r="A304" s="176" t="str">
        <f>'3'!A294</f>
        <v>Прочие мероприятия (Закупка товаров, работ и услуг для обеспечения государственных (муниципальных) нужд)</v>
      </c>
      <c r="B304" s="86" t="s">
        <v>505</v>
      </c>
      <c r="C304" s="78" t="s">
        <v>53</v>
      </c>
      <c r="D304" s="78" t="s">
        <v>15</v>
      </c>
      <c r="E304" s="78" t="s">
        <v>18</v>
      </c>
      <c r="F304" s="77">
        <f t="shared" si="67"/>
        <v>4494</v>
      </c>
      <c r="G304" s="77">
        <v>0</v>
      </c>
      <c r="H304" s="77">
        <f>Расходы!F40</f>
        <v>4494</v>
      </c>
      <c r="I304" s="77">
        <v>0</v>
      </c>
      <c r="J304" s="114"/>
      <c r="K304" s="98"/>
    </row>
    <row r="305" spans="1:11" ht="29.25" x14ac:dyDescent="0.25">
      <c r="A305" s="268" t="str">
        <f>'3'!A510</f>
        <v>Подпрограмма: «Совершенствование мероприятий по гражданской обороне и мобилизационной подготовке»</v>
      </c>
      <c r="B305" s="87" t="str">
        <f>'3'!E510</f>
        <v>08 5</v>
      </c>
      <c r="C305" s="268"/>
      <c r="D305" s="268"/>
      <c r="E305" s="268"/>
      <c r="F305" s="82">
        <f t="shared" si="67"/>
        <v>0</v>
      </c>
      <c r="G305" s="82">
        <f t="shared" ref="G305:I306" si="71">G306</f>
        <v>0</v>
      </c>
      <c r="H305" s="82">
        <f t="shared" si="71"/>
        <v>0</v>
      </c>
      <c r="I305" s="82">
        <f t="shared" si="71"/>
        <v>0</v>
      </c>
      <c r="J305" s="114"/>
      <c r="K305" s="98"/>
    </row>
    <row r="306" spans="1:11" ht="69.75" customHeight="1" x14ac:dyDescent="0.25">
      <c r="A306" s="268" t="str">
        <f>'3'!A511</f>
        <v>Основное мероприятие: «Расходы на поддержание семей на территории муниципального образования Билибинский муниципальный район, оказавшихся в сложной жизненной ситуации в связи со сложившейся геополитической обстановкой»</v>
      </c>
      <c r="B306" s="87" t="str">
        <f>'3'!E511</f>
        <v>08 5 01</v>
      </c>
      <c r="C306" s="83"/>
      <c r="D306" s="83"/>
      <c r="E306" s="83"/>
      <c r="F306" s="82">
        <f t="shared" si="67"/>
        <v>0</v>
      </c>
      <c r="G306" s="82">
        <f t="shared" si="71"/>
        <v>0</v>
      </c>
      <c r="H306" s="82">
        <f t="shared" si="71"/>
        <v>0</v>
      </c>
      <c r="I306" s="82">
        <f t="shared" si="71"/>
        <v>0</v>
      </c>
      <c r="J306" s="114"/>
      <c r="K306" s="98"/>
    </row>
    <row r="307" spans="1:11" ht="31.5" customHeight="1" x14ac:dyDescent="0.25">
      <c r="A307" s="176" t="str">
        <f>'3'!A512</f>
        <v>Прочие мероприятия (Социальное обеспечение и иные выплаты населению)</v>
      </c>
      <c r="B307" s="86" t="str">
        <f>'3'!E512</f>
        <v>08 5 01 99999</v>
      </c>
      <c r="C307" s="275" t="str">
        <f>'3'!F512</f>
        <v>300</v>
      </c>
      <c r="D307" s="275" t="str">
        <f>'3'!C512</f>
        <v>10</v>
      </c>
      <c r="E307" s="275" t="str">
        <f>'3'!D512</f>
        <v>06</v>
      </c>
      <c r="F307" s="77">
        <f t="shared" si="67"/>
        <v>0</v>
      </c>
      <c r="G307" s="77">
        <v>0</v>
      </c>
      <c r="H307" s="77">
        <f>'3'!G512</f>
        <v>0</v>
      </c>
      <c r="I307" s="77">
        <v>0</v>
      </c>
      <c r="J307" s="114"/>
      <c r="K307" s="98"/>
    </row>
    <row r="308" spans="1:11" ht="57.75" x14ac:dyDescent="0.25">
      <c r="A308" s="268" t="str">
        <f>'3'!A444</f>
        <v>Муниципальная программа «Формирование современной городской среды на территории муниципального образования Билибинский муниципальный район Чукотского автономного округа»</v>
      </c>
      <c r="B308" s="87" t="s">
        <v>35</v>
      </c>
      <c r="C308" s="78"/>
      <c r="D308" s="78"/>
      <c r="E308" s="78"/>
      <c r="F308" s="82">
        <f>G308+H308+I308</f>
        <v>151313.29999999999</v>
      </c>
      <c r="G308" s="82">
        <f t="shared" ref="G308:I308" si="72">G309</f>
        <v>151313.29999999999</v>
      </c>
      <c r="H308" s="82">
        <f t="shared" si="72"/>
        <v>0</v>
      </c>
      <c r="I308" s="82">
        <f t="shared" si="72"/>
        <v>0</v>
      </c>
      <c r="J308" s="114"/>
      <c r="K308" s="98"/>
    </row>
    <row r="309" spans="1:11" ht="43.5" x14ac:dyDescent="0.25">
      <c r="A309" s="268" t="str">
        <f>'3'!A445</f>
        <v>Подпрограмма: «Формирование современной городской среды на территории муниципального образования  Билибинский муниципальный район Чукотского автономного округа»</v>
      </c>
      <c r="B309" s="87" t="s">
        <v>553</v>
      </c>
      <c r="C309" s="78"/>
      <c r="D309" s="78"/>
      <c r="E309" s="78"/>
      <c r="F309" s="82">
        <f>G309+H309+I309</f>
        <v>151313.29999999999</v>
      </c>
      <c r="G309" s="82">
        <f>G310+G312</f>
        <v>151313.29999999999</v>
      </c>
      <c r="H309" s="82">
        <f t="shared" ref="H309:I309" si="73">H310+H312</f>
        <v>0</v>
      </c>
      <c r="I309" s="82">
        <f t="shared" si="73"/>
        <v>0</v>
      </c>
      <c r="J309" s="114"/>
      <c r="K309" s="98"/>
    </row>
    <row r="310" spans="1:11" ht="30" x14ac:dyDescent="0.25">
      <c r="A310" s="277" t="str">
        <f>Расходы!A239</f>
        <v xml:space="preserve">Основное мероприятие: «Благоустройство дворовых и общественных территорий»    </v>
      </c>
      <c r="B310" s="92" t="str">
        <f>'3'!E446</f>
        <v>09 1 02</v>
      </c>
      <c r="C310" s="97"/>
      <c r="D310" s="97"/>
      <c r="E310" s="97"/>
      <c r="F310" s="90">
        <f>G310+H310+I310</f>
        <v>20000</v>
      </c>
      <c r="G310" s="90">
        <f>Расходы!F239</f>
        <v>20000</v>
      </c>
      <c r="H310" s="90">
        <v>0</v>
      </c>
      <c r="I310" s="90">
        <v>0</v>
      </c>
      <c r="J310" s="114"/>
      <c r="K310" s="98"/>
    </row>
    <row r="311" spans="1:11" ht="62.25" customHeight="1" x14ac:dyDescent="0.25">
      <c r="A311" s="176" t="str">
        <f>Расходы!A240</f>
        <v>Финансовое обеспечение проектов инициативного бюджетирования (софинансирование обязательств за счет средств окружного бюджета) (Закупка товаров, работ и услуг для обеспечения государственных (муниципальных) нужд)</v>
      </c>
      <c r="B311" s="86" t="str">
        <f>'3'!E447</f>
        <v>09 1 02 S2100</v>
      </c>
      <c r="C311" s="78" t="s">
        <v>53</v>
      </c>
      <c r="D311" s="78" t="s">
        <v>28</v>
      </c>
      <c r="E311" s="78" t="s">
        <v>17</v>
      </c>
      <c r="F311" s="77">
        <f>G311+H311+I311</f>
        <v>20000</v>
      </c>
      <c r="G311" s="77">
        <f>Расходы!F240</f>
        <v>20000</v>
      </c>
      <c r="H311" s="77">
        <v>0</v>
      </c>
      <c r="I311" s="77">
        <v>0</v>
      </c>
      <c r="J311" s="114"/>
      <c r="K311" s="98"/>
    </row>
    <row r="312" spans="1:11" ht="32.25" customHeight="1" x14ac:dyDescent="0.25">
      <c r="A312" s="176" t="str">
        <f>'3'!A448</f>
        <v>Основное мероприятие: Региональный проект "Формирование комфортной городской среды"</v>
      </c>
      <c r="B312" s="86" t="str">
        <f>'3'!E448</f>
        <v>09 1 И4</v>
      </c>
      <c r="C312" s="78"/>
      <c r="D312" s="78"/>
      <c r="E312" s="78"/>
      <c r="F312" s="77">
        <f>G312+H312+I312</f>
        <v>131313.29999999999</v>
      </c>
      <c r="G312" s="77">
        <f>G314+G313</f>
        <v>131313.29999999999</v>
      </c>
      <c r="H312" s="77">
        <f>H314+H313</f>
        <v>0</v>
      </c>
      <c r="I312" s="77">
        <f>I314+I313</f>
        <v>0</v>
      </c>
      <c r="J312" s="114"/>
      <c r="K312" s="98"/>
    </row>
    <row r="313" spans="1:11" ht="87.75" customHeight="1" x14ac:dyDescent="0.25">
      <c r="A313" s="176" t="str">
        <f>'3'!A449</f>
        <v>Субсидии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(Закупка товаров, работ и услуг для обеспечения государственных (муниципальных) нужд)</v>
      </c>
      <c r="B313" s="86" t="str">
        <f>'3'!E449</f>
        <v>09 1 И4 54240</v>
      </c>
      <c r="C313" s="275" t="str">
        <f>'3'!F449</f>
        <v>200</v>
      </c>
      <c r="D313" s="86" t="str">
        <f>'3'!C449</f>
        <v>05</v>
      </c>
      <c r="E313" s="86" t="str">
        <f>'3'!D449</f>
        <v>03</v>
      </c>
      <c r="F313" s="77">
        <f t="shared" ref="F313" si="74">G313+H313+I313</f>
        <v>101010.2</v>
      </c>
      <c r="G313" s="77">
        <f>'3'!G449</f>
        <v>101010.2</v>
      </c>
      <c r="H313" s="77">
        <v>0</v>
      </c>
      <c r="I313" s="77">
        <v>0</v>
      </c>
      <c r="J313" s="114"/>
      <c r="K313" s="98"/>
    </row>
    <row r="314" spans="1:11" ht="47.25" customHeight="1" x14ac:dyDescent="0.25">
      <c r="A314" s="176" t="str">
        <f>'3'!A450</f>
        <v>Субсидии на реализацию программ формирования современной городской среды (Закупка товаров, работ и услуг для обеспечения государственных (муниципальных) нужд)</v>
      </c>
      <c r="B314" s="164" t="str">
        <f>'3'!E450</f>
        <v>09 1 И4 55550</v>
      </c>
      <c r="C314" s="78" t="str">
        <f>'3'!F450</f>
        <v>200</v>
      </c>
      <c r="D314" s="79" t="str">
        <f>'3'!C450</f>
        <v>05</v>
      </c>
      <c r="E314" s="79" t="str">
        <f>'3'!D450</f>
        <v>03</v>
      </c>
      <c r="F314" s="77">
        <f>G314+H314+I314</f>
        <v>30303.1</v>
      </c>
      <c r="G314" s="77">
        <f>'3'!G450</f>
        <v>30303.1</v>
      </c>
      <c r="H314" s="77">
        <v>0</v>
      </c>
      <c r="I314" s="77">
        <v>0</v>
      </c>
      <c r="J314" s="114"/>
      <c r="K314" s="98"/>
    </row>
    <row r="315" spans="1:11" ht="29.25" x14ac:dyDescent="0.25">
      <c r="A315" s="268" t="str">
        <f>'3'!A283</f>
        <v>Непрограммное направление расходов по обеспечению функционирования органов местного самоуправления</v>
      </c>
      <c r="B315" s="84" t="s">
        <v>165</v>
      </c>
      <c r="C315" s="78"/>
      <c r="D315" s="78"/>
      <c r="E315" s="78"/>
      <c r="F315" s="82">
        <f t="shared" si="67"/>
        <v>132302.9</v>
      </c>
      <c r="G315" s="82">
        <f>G316+G322</f>
        <v>9595.2999999999993</v>
      </c>
      <c r="H315" s="82">
        <f>H316+H322</f>
        <v>122707.6</v>
      </c>
      <c r="I315" s="82">
        <f>I316+I322</f>
        <v>0</v>
      </c>
      <c r="J315" s="114"/>
      <c r="K315" s="98"/>
    </row>
    <row r="316" spans="1:11" s="81" customFormat="1" ht="29.25" x14ac:dyDescent="0.25">
      <c r="A316" s="268" t="str">
        <f>'3'!A284</f>
        <v>Обеспечение функционирования Главы муниципального образования</v>
      </c>
      <c r="B316" s="84" t="s">
        <v>661</v>
      </c>
      <c r="C316" s="83"/>
      <c r="D316" s="83"/>
      <c r="E316" s="83"/>
      <c r="F316" s="82">
        <f>G316+H316+I316</f>
        <v>13812.7</v>
      </c>
      <c r="G316" s="90">
        <f>SUM(G317:G321)</f>
        <v>0</v>
      </c>
      <c r="H316" s="90">
        <f>SUM(H317:H321)</f>
        <v>13812.7</v>
      </c>
      <c r="I316" s="90">
        <f>SUM(I317:I321)</f>
        <v>0</v>
      </c>
      <c r="J316" s="114"/>
      <c r="K316" s="98"/>
    </row>
    <row r="317" spans="1:11" ht="75" x14ac:dyDescent="0.25">
      <c r="A317" s="176" t="str">
        <f>'3'!A285</f>
        <v>Расходы на обеспечение деятельности Главы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17" s="79" t="s">
        <v>285</v>
      </c>
      <c r="C317" s="78" t="s">
        <v>52</v>
      </c>
      <c r="D317" s="78" t="s">
        <v>15</v>
      </c>
      <c r="E317" s="78" t="s">
        <v>16</v>
      </c>
      <c r="F317" s="77">
        <f t="shared" si="67"/>
        <v>12932.1</v>
      </c>
      <c r="G317" s="77">
        <v>0</v>
      </c>
      <c r="H317" s="77">
        <f>Расходы!F20</f>
        <v>12932.1</v>
      </c>
      <c r="I317" s="77">
        <v>0</v>
      </c>
      <c r="J317" s="114"/>
      <c r="K317" s="98"/>
    </row>
    <row r="318" spans="1:11" ht="45" x14ac:dyDescent="0.25">
      <c r="A318" s="176" t="str">
        <f>'3'!A286</f>
        <v>Расходы на обеспечение деятельности Главы муниципального района (Закупка товаров, работ и услуг для обеспечения государственных (муниципальных) нужд)</v>
      </c>
      <c r="B318" s="79" t="s">
        <v>285</v>
      </c>
      <c r="C318" s="78" t="s">
        <v>53</v>
      </c>
      <c r="D318" s="78" t="s">
        <v>15</v>
      </c>
      <c r="E318" s="78" t="s">
        <v>16</v>
      </c>
      <c r="F318" s="77">
        <f t="shared" si="67"/>
        <v>766.6</v>
      </c>
      <c r="G318" s="77">
        <v>0</v>
      </c>
      <c r="H318" s="77">
        <f>Расходы!F21</f>
        <v>766.6</v>
      </c>
      <c r="I318" s="77">
        <v>0</v>
      </c>
      <c r="J318" s="114"/>
      <c r="K318" s="98"/>
    </row>
    <row r="319" spans="1:11" ht="90" x14ac:dyDescent="0.25">
      <c r="A319" s="176" t="str">
        <f>Расходы!A22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19" s="79" t="s">
        <v>489</v>
      </c>
      <c r="C319" s="78" t="s">
        <v>52</v>
      </c>
      <c r="D319" s="78" t="s">
        <v>15</v>
      </c>
      <c r="E319" s="78" t="s">
        <v>16</v>
      </c>
      <c r="F319" s="77">
        <f t="shared" si="67"/>
        <v>114</v>
      </c>
      <c r="G319" s="77">
        <v>0</v>
      </c>
      <c r="H319" s="77">
        <f>Расходы!F22</f>
        <v>114</v>
      </c>
      <c r="I319" s="77">
        <v>0</v>
      </c>
      <c r="J319" s="114"/>
      <c r="K319" s="98"/>
    </row>
    <row r="320" spans="1:11" ht="77.25" customHeight="1" x14ac:dyDescent="0.25">
      <c r="A320" s="176" t="str">
        <f>'3'!A288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20" s="86" t="str">
        <f>'3'!E288</f>
        <v>80 1 00 41040</v>
      </c>
      <c r="C320" s="275" t="str">
        <f>'3'!F288</f>
        <v>100</v>
      </c>
      <c r="D320" s="275" t="str">
        <f>'3'!C293</f>
        <v>01</v>
      </c>
      <c r="E320" s="275" t="s">
        <v>16</v>
      </c>
      <c r="F320" s="77">
        <f>G320+H320+I320</f>
        <v>0</v>
      </c>
      <c r="G320" s="77">
        <v>0</v>
      </c>
      <c r="H320" s="77">
        <f>'3'!G288</f>
        <v>0</v>
      </c>
      <c r="I320" s="77">
        <v>0</v>
      </c>
      <c r="J320" s="114"/>
      <c r="K320" s="98"/>
    </row>
    <row r="321" spans="1:11" ht="92.25" customHeight="1" x14ac:dyDescent="0.25">
      <c r="A321" s="176" t="str">
        <f>'3'!A289</f>
        <v>Иные межбюджетные трансферты бюджетам муниципальных образований Чукотского автономного округа за достижение показателей деятельности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21" s="86" t="str">
        <f>'3'!E289</f>
        <v>80 1 00 4555Г</v>
      </c>
      <c r="C321" s="275" t="str">
        <f>'3'!F289</f>
        <v>100</v>
      </c>
      <c r="D321" s="275" t="str">
        <f>'3'!C289</f>
        <v>01</v>
      </c>
      <c r="E321" s="275" t="str">
        <f>'3'!D289</f>
        <v>02</v>
      </c>
      <c r="F321" s="77">
        <f>G321+H321+I321</f>
        <v>0</v>
      </c>
      <c r="G321" s="77">
        <f>'3'!G289</f>
        <v>0</v>
      </c>
      <c r="H321" s="77">
        <v>0</v>
      </c>
      <c r="I321" s="77">
        <v>0</v>
      </c>
      <c r="J321" s="114"/>
      <c r="K321" s="98"/>
    </row>
    <row r="322" spans="1:11" ht="29.25" x14ac:dyDescent="0.25">
      <c r="A322" s="268" t="s">
        <v>168</v>
      </c>
      <c r="B322" s="84" t="s">
        <v>660</v>
      </c>
      <c r="C322" s="78"/>
      <c r="D322" s="78"/>
      <c r="E322" s="78"/>
      <c r="F322" s="82">
        <f>G322+H322+I322</f>
        <v>118490.2</v>
      </c>
      <c r="G322" s="82">
        <f>SUM(G323:G345)</f>
        <v>9595.2999999999993</v>
      </c>
      <c r="H322" s="82">
        <f>SUM(H323:H345)</f>
        <v>108894.9</v>
      </c>
      <c r="I322" s="82">
        <f>SUM(I323:I345)</f>
        <v>0</v>
      </c>
      <c r="J322" s="114"/>
      <c r="K322" s="98"/>
    </row>
    <row r="323" spans="1:11" ht="90" x14ac:dyDescent="0.25">
      <c r="A323" s="300" t="str">
        <f>'3'!A20</f>
        <v>Финансовое обеспечение организации деятельности комиссий по делам несовершеннолетних  и защиты их прав за счет средств окружного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23" s="79" t="s">
        <v>164</v>
      </c>
      <c r="C323" s="78" t="s">
        <v>52</v>
      </c>
      <c r="D323" s="78" t="s">
        <v>15</v>
      </c>
      <c r="E323" s="78" t="s">
        <v>18</v>
      </c>
      <c r="F323" s="77">
        <f t="shared" si="67"/>
        <v>2750.6</v>
      </c>
      <c r="G323" s="77">
        <f>Расходы!F54</f>
        <v>2750.6</v>
      </c>
      <c r="H323" s="77">
        <v>0</v>
      </c>
      <c r="I323" s="77">
        <v>0</v>
      </c>
      <c r="J323" s="114"/>
      <c r="K323" s="98"/>
    </row>
    <row r="324" spans="1:11" ht="60" x14ac:dyDescent="0.25">
      <c r="A324" s="300" t="str">
        <f>'3'!A21</f>
        <v>Финансовое обеспечение организации деятельности комиссий по делам несовершеннолетних  и защиты их прав за счет средств окружного бюджета (Закупка товаров, работ и услуг для обеспечения государственных (муниципальных) нужд)</v>
      </c>
      <c r="B324" s="79" t="s">
        <v>164</v>
      </c>
      <c r="C324" s="78" t="s">
        <v>53</v>
      </c>
      <c r="D324" s="78" t="s">
        <v>15</v>
      </c>
      <c r="E324" s="78" t="s">
        <v>18</v>
      </c>
      <c r="F324" s="77">
        <f t="shared" si="67"/>
        <v>79.599999999999994</v>
      </c>
      <c r="G324" s="77">
        <f>Расходы!F55</f>
        <v>79.599999999999994</v>
      </c>
      <c r="H324" s="77">
        <v>0</v>
      </c>
      <c r="I324" s="77">
        <v>0</v>
      </c>
      <c r="J324" s="114"/>
      <c r="K324" s="98"/>
    </row>
    <row r="325" spans="1:11" ht="78.75" customHeight="1" x14ac:dyDescent="0.25">
      <c r="A325" s="176" t="str">
        <f>'3'!A297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25" s="79" t="s">
        <v>284</v>
      </c>
      <c r="C325" s="78" t="s">
        <v>52</v>
      </c>
      <c r="D325" s="78" t="s">
        <v>15</v>
      </c>
      <c r="E325" s="78" t="s">
        <v>18</v>
      </c>
      <c r="F325" s="77">
        <f t="shared" si="67"/>
        <v>37596.1</v>
      </c>
      <c r="G325" s="77">
        <v>0</v>
      </c>
      <c r="H325" s="77">
        <f>Расходы!F43</f>
        <v>37596.1</v>
      </c>
      <c r="I325" s="77">
        <v>0</v>
      </c>
      <c r="J325" s="114"/>
      <c r="K325" s="98"/>
    </row>
    <row r="326" spans="1:11" ht="45" x14ac:dyDescent="0.25">
      <c r="A326" s="176" t="str">
        <f>'3'!A298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 нужд)</v>
      </c>
      <c r="B326" s="79" t="s">
        <v>284</v>
      </c>
      <c r="C326" s="78" t="s">
        <v>53</v>
      </c>
      <c r="D326" s="78" t="s">
        <v>15</v>
      </c>
      <c r="E326" s="78" t="s">
        <v>18</v>
      </c>
      <c r="F326" s="77">
        <f t="shared" si="67"/>
        <v>1297.7</v>
      </c>
      <c r="G326" s="77">
        <v>0</v>
      </c>
      <c r="H326" s="77">
        <f>Расходы!F44</f>
        <v>1297.7</v>
      </c>
      <c r="I326" s="77">
        <v>0</v>
      </c>
      <c r="J326" s="114"/>
      <c r="K326" s="98"/>
    </row>
    <row r="327" spans="1:11" ht="45" x14ac:dyDescent="0.25">
      <c r="A327" s="176" t="str">
        <f>'3'!A299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327" s="79" t="s">
        <v>284</v>
      </c>
      <c r="C327" s="78" t="s">
        <v>54</v>
      </c>
      <c r="D327" s="78" t="s">
        <v>15</v>
      </c>
      <c r="E327" s="78" t="s">
        <v>18</v>
      </c>
      <c r="F327" s="77">
        <f t="shared" si="67"/>
        <v>1031.8</v>
      </c>
      <c r="G327" s="77">
        <v>0</v>
      </c>
      <c r="H327" s="77">
        <f>Расходы!F45</f>
        <v>1031.8</v>
      </c>
      <c r="I327" s="77">
        <v>0</v>
      </c>
      <c r="J327" s="114"/>
      <c r="K327" s="98"/>
    </row>
    <row r="328" spans="1:11" ht="120" x14ac:dyDescent="0.25">
      <c r="A328" s="176" t="str">
        <f>'3'!A300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28" s="79" t="s">
        <v>288</v>
      </c>
      <c r="C328" s="78" t="s">
        <v>52</v>
      </c>
      <c r="D328" s="78" t="s">
        <v>15</v>
      </c>
      <c r="E328" s="78" t="s">
        <v>18</v>
      </c>
      <c r="F328" s="77">
        <f t="shared" si="67"/>
        <v>0</v>
      </c>
      <c r="G328" s="77">
        <v>0</v>
      </c>
      <c r="H328" s="77">
        <f>Расходы!F46</f>
        <v>0</v>
      </c>
      <c r="I328" s="77">
        <v>0</v>
      </c>
      <c r="J328" s="114"/>
      <c r="K328" s="98"/>
    </row>
    <row r="329" spans="1:11" ht="90" x14ac:dyDescent="0.25">
      <c r="A329" s="176" t="str">
        <f>'3'!A301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(Закупка товаров, работ и услуг для обеспечения государственных (муниципальных нужд)</v>
      </c>
      <c r="B329" s="79" t="s">
        <v>288</v>
      </c>
      <c r="C329" s="78" t="s">
        <v>53</v>
      </c>
      <c r="D329" s="78" t="s">
        <v>15</v>
      </c>
      <c r="E329" s="78" t="s">
        <v>18</v>
      </c>
      <c r="F329" s="77">
        <f t="shared" si="67"/>
        <v>0</v>
      </c>
      <c r="G329" s="77">
        <v>0</v>
      </c>
      <c r="H329" s="77">
        <f>Расходы!F47</f>
        <v>0</v>
      </c>
      <c r="I329" s="77">
        <v>0</v>
      </c>
      <c r="J329" s="114"/>
      <c r="K329" s="98"/>
    </row>
    <row r="330" spans="1:11" ht="80.25" customHeight="1" x14ac:dyDescent="0.25">
      <c r="A330" s="176" t="str">
        <f>'3'!A302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техническое обеспечение деятельности органов местного самоуправления муниципального образования (Иные бюджетные ассигнования)</v>
      </c>
      <c r="B330" s="86" t="str">
        <f>'3'!E302</f>
        <v>80 2 00 00200</v>
      </c>
      <c r="C330" s="275" t="str">
        <f>'3'!F302</f>
        <v>800</v>
      </c>
      <c r="D330" s="275" t="str">
        <f>'3'!C302</f>
        <v>01</v>
      </c>
      <c r="E330" s="275" t="str">
        <f>'3'!D302</f>
        <v>04</v>
      </c>
      <c r="F330" s="77">
        <f>G330+H330+I330</f>
        <v>0</v>
      </c>
      <c r="G330" s="77">
        <v>0</v>
      </c>
      <c r="H330" s="77">
        <f>'3'!G302</f>
        <v>0</v>
      </c>
      <c r="I330" s="77">
        <v>0</v>
      </c>
      <c r="J330" s="114"/>
      <c r="K330" s="98"/>
    </row>
    <row r="331" spans="1:11" ht="90" x14ac:dyDescent="0.25">
      <c r="A331" s="176" t="str">
        <f>'3'!A303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31" s="79" t="s">
        <v>398</v>
      </c>
      <c r="C331" s="78" t="s">
        <v>52</v>
      </c>
      <c r="D331" s="78" t="s">
        <v>15</v>
      </c>
      <c r="E331" s="78" t="s">
        <v>18</v>
      </c>
      <c r="F331" s="77">
        <f t="shared" si="67"/>
        <v>3365</v>
      </c>
      <c r="G331" s="77">
        <v>0</v>
      </c>
      <c r="H331" s="77">
        <f>Расходы!F49</f>
        <v>3365</v>
      </c>
      <c r="I331" s="77">
        <v>0</v>
      </c>
      <c r="J331" s="114"/>
      <c r="K331" s="98"/>
    </row>
    <row r="332" spans="1:11" ht="61.5" customHeight="1" x14ac:dyDescent="0.25">
      <c r="A332" s="176" t="str">
        <f>'3'!A304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(Закупка товаров, работ и услуг для обеспечения государственных (муниципальных нужд)</v>
      </c>
      <c r="B332" s="86" t="str">
        <f>'3'!E304</f>
        <v>80 2 00 10110</v>
      </c>
      <c r="C332" s="275" t="str">
        <f>'3'!F304</f>
        <v>200</v>
      </c>
      <c r="D332" s="275" t="str">
        <f>'3'!C304</f>
        <v>01</v>
      </c>
      <c r="E332" s="275" t="str">
        <f>'3'!D304</f>
        <v>04</v>
      </c>
      <c r="F332" s="77">
        <f t="shared" si="67"/>
        <v>1564</v>
      </c>
      <c r="G332" s="77">
        <v>0</v>
      </c>
      <c r="H332" s="77">
        <f>'3'!G304</f>
        <v>1564</v>
      </c>
      <c r="I332" s="77">
        <v>0</v>
      </c>
      <c r="J332" s="114"/>
      <c r="K332" s="98"/>
    </row>
    <row r="333" spans="1:11" ht="92.25" customHeight="1" x14ac:dyDescent="0.25">
      <c r="A333" s="176" t="str">
        <f>'3'!A305</f>
        <v>Компенсация расходов, связанных с переездом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33" s="86" t="str">
        <f>'3'!E305</f>
        <v>80 2 00 10120</v>
      </c>
      <c r="C333" s="275" t="str">
        <f>'3'!F305</f>
        <v>100</v>
      </c>
      <c r="D333" s="275" t="str">
        <f>'3'!C305</f>
        <v>01</v>
      </c>
      <c r="E333" s="275" t="str">
        <f>'3'!D305</f>
        <v>04</v>
      </c>
      <c r="F333" s="77">
        <f t="shared" si="67"/>
        <v>0</v>
      </c>
      <c r="G333" s="77">
        <v>0</v>
      </c>
      <c r="H333" s="77">
        <f>'3'!G305</f>
        <v>0</v>
      </c>
      <c r="I333" s="77">
        <v>0</v>
      </c>
      <c r="J333" s="114"/>
      <c r="K333" s="98"/>
    </row>
    <row r="334" spans="1:11" ht="82.5" customHeight="1" x14ac:dyDescent="0.25">
      <c r="A334" s="176" t="str">
        <f>'3'!A19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34" s="316" t="str">
        <f>'3'!E19</f>
        <v>80 2 00 41040</v>
      </c>
      <c r="C334" s="317" t="str">
        <f>'3'!F19</f>
        <v>100</v>
      </c>
      <c r="D334" s="317" t="str">
        <f>'3'!C19</f>
        <v>01</v>
      </c>
      <c r="E334" s="317" t="str">
        <f>'3'!D19</f>
        <v>04</v>
      </c>
      <c r="F334" s="77">
        <f>G334+H334+I334</f>
        <v>0</v>
      </c>
      <c r="G334" s="77">
        <v>0</v>
      </c>
      <c r="H334" s="77">
        <f>'3'!G306+'3'!G19</f>
        <v>0</v>
      </c>
      <c r="I334" s="171">
        <v>0</v>
      </c>
      <c r="J334" s="114"/>
      <c r="K334" s="98"/>
    </row>
    <row r="335" spans="1:11" ht="78" customHeight="1" x14ac:dyDescent="0.25">
      <c r="A335" s="176" t="str">
        <f>'3'!A332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35" s="316" t="str">
        <f>'3'!E332</f>
        <v>80 2 00 41040</v>
      </c>
      <c r="C335" s="317" t="str">
        <f>'3'!F332</f>
        <v>100</v>
      </c>
      <c r="D335" s="317" t="str">
        <f>'3'!C332</f>
        <v>03</v>
      </c>
      <c r="E335" s="317" t="str">
        <f>'3'!D332</f>
        <v>04</v>
      </c>
      <c r="F335" s="77">
        <f t="shared" si="67"/>
        <v>0</v>
      </c>
      <c r="G335" s="320">
        <v>0</v>
      </c>
      <c r="H335" s="77">
        <f>'3'!G332</f>
        <v>0</v>
      </c>
      <c r="I335" s="171">
        <v>0</v>
      </c>
      <c r="J335" s="114"/>
      <c r="K335" s="98"/>
    </row>
    <row r="336" spans="1:11" ht="88.5" customHeight="1" x14ac:dyDescent="0.25">
      <c r="A336" s="176" t="str">
        <f>'3'!A307</f>
        <v>Финансовое обеспечение осуществления учета граждан в связи с переселением за счет средств окружного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36" s="79" t="s">
        <v>286</v>
      </c>
      <c r="C336" s="78" t="s">
        <v>52</v>
      </c>
      <c r="D336" s="78" t="s">
        <v>15</v>
      </c>
      <c r="E336" s="78" t="s">
        <v>18</v>
      </c>
      <c r="F336" s="77">
        <f t="shared" si="67"/>
        <v>330</v>
      </c>
      <c r="G336" s="77">
        <f>Расходы!F53</f>
        <v>330</v>
      </c>
      <c r="H336" s="77">
        <v>0</v>
      </c>
      <c r="I336" s="77">
        <v>0</v>
      </c>
      <c r="J336" s="114"/>
      <c r="K336" s="98"/>
    </row>
    <row r="337" spans="1:11" ht="77.25" customHeight="1" x14ac:dyDescent="0.25">
      <c r="A337" s="176" t="str">
        <f>'3'!A308</f>
        <v>Финансовое обеспечение организации деятельности  административной комиссии за счет средств окружного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37" s="79" t="s">
        <v>287</v>
      </c>
      <c r="C337" s="78" t="s">
        <v>52</v>
      </c>
      <c r="D337" s="78" t="s">
        <v>15</v>
      </c>
      <c r="E337" s="78" t="s">
        <v>18</v>
      </c>
      <c r="F337" s="77">
        <f t="shared" si="67"/>
        <v>346.9</v>
      </c>
      <c r="G337" s="77">
        <f>Расходы!F56</f>
        <v>346.9</v>
      </c>
      <c r="H337" s="77">
        <v>0</v>
      </c>
      <c r="I337" s="77">
        <v>0</v>
      </c>
      <c r="J337" s="114"/>
      <c r="K337" s="98"/>
    </row>
    <row r="338" spans="1:11" ht="50.25" customHeight="1" x14ac:dyDescent="0.25">
      <c r="A338" s="176" t="str">
        <f>'3'!A309</f>
        <v>Финансовое обеспечение организации деятельности  административной комиссии за счет средств окружного бюджета  (Закупка товаров, работ и услуг для обеспечения государственных (муниципальных нужд)</v>
      </c>
      <c r="B338" s="79" t="s">
        <v>287</v>
      </c>
      <c r="C338" s="78" t="s">
        <v>53</v>
      </c>
      <c r="D338" s="78" t="s">
        <v>15</v>
      </c>
      <c r="E338" s="78" t="s">
        <v>18</v>
      </c>
      <c r="F338" s="77">
        <f t="shared" si="67"/>
        <v>117.6</v>
      </c>
      <c r="G338" s="77">
        <f>Расходы!F57</f>
        <v>117.6</v>
      </c>
      <c r="H338" s="77">
        <v>0</v>
      </c>
      <c r="I338" s="77">
        <v>0</v>
      </c>
      <c r="J338" s="114"/>
      <c r="K338" s="98"/>
    </row>
    <row r="339" spans="1:11" ht="94.5" customHeight="1" x14ac:dyDescent="0.25">
      <c r="A339" s="176" t="str">
        <f>'3'!A310</f>
        <v>Иные межбюджетные трансферты бюджетам муниципальных образований Чукотского автономного округа за достижение показателей деятельности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39" s="86" t="str">
        <f>'3'!E310</f>
        <v>80 2 00 4555Г</v>
      </c>
      <c r="C339" s="86" t="str">
        <f>'3'!F310</f>
        <v>100</v>
      </c>
      <c r="D339" s="86" t="str">
        <f>'3'!C310</f>
        <v>01</v>
      </c>
      <c r="E339" s="86" t="str">
        <f>'3'!D310</f>
        <v>04</v>
      </c>
      <c r="F339" s="77">
        <f>G339+H339+I339</f>
        <v>0</v>
      </c>
      <c r="G339" s="77">
        <f>'3'!G310</f>
        <v>0</v>
      </c>
      <c r="H339" s="77">
        <v>0</v>
      </c>
      <c r="I339" s="77">
        <v>0</v>
      </c>
      <c r="J339" s="114"/>
      <c r="K339" s="98"/>
    </row>
    <row r="340" spans="1:11" ht="76.5" customHeight="1" x14ac:dyDescent="0.25">
      <c r="A340" s="174" t="str">
        <f>Расходы!A114</f>
        <v>Расходы на осуществление полномочий по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40" s="175" t="str">
        <f>Расходы!D114</f>
        <v>80 2 00 59300</v>
      </c>
      <c r="C340" s="77" t="str">
        <f>Расходы!E114</f>
        <v>100</v>
      </c>
      <c r="D340" s="77" t="str">
        <f>Расходы!B114</f>
        <v>03</v>
      </c>
      <c r="E340" s="77" t="str">
        <f>Расходы!C114</f>
        <v>04</v>
      </c>
      <c r="F340" s="77">
        <f t="shared" si="67"/>
        <v>5970.6</v>
      </c>
      <c r="G340" s="77">
        <f>Расходы!F114</f>
        <v>5970.6</v>
      </c>
      <c r="H340" s="77">
        <v>0</v>
      </c>
      <c r="I340" s="77">
        <v>0</v>
      </c>
      <c r="J340" s="114"/>
      <c r="K340" s="98"/>
    </row>
    <row r="341" spans="1:11" ht="108" customHeight="1" x14ac:dyDescent="0.25">
      <c r="A341" s="164" t="str">
        <f>'3'!A337</f>
        <v>Расходы на обеспечение деятельности работников, замещающих должности, не являющиеся должностями муниципальной службы муниципального образования, осуществляющих деятельность в области гражданской защиты населения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41" s="79" t="s">
        <v>496</v>
      </c>
      <c r="C341" s="78" t="s">
        <v>52</v>
      </c>
      <c r="D341" s="78" t="s">
        <v>17</v>
      </c>
      <c r="E341" s="78" t="s">
        <v>35</v>
      </c>
      <c r="F341" s="77">
        <f t="shared" ref="F341:F352" si="75">G341+H341+I341</f>
        <v>10654.2</v>
      </c>
      <c r="G341" s="77">
        <v>0</v>
      </c>
      <c r="H341" s="77">
        <f>Расходы!F118</f>
        <v>10654.2</v>
      </c>
      <c r="I341" s="77">
        <v>0</v>
      </c>
      <c r="J341" s="114"/>
      <c r="K341" s="98"/>
    </row>
    <row r="342" spans="1:11" ht="90" x14ac:dyDescent="0.25">
      <c r="A342" s="164" t="str">
        <f>'3'!A338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42" s="79" t="s">
        <v>398</v>
      </c>
      <c r="C342" s="78" t="s">
        <v>52</v>
      </c>
      <c r="D342" s="78" t="s">
        <v>17</v>
      </c>
      <c r="E342" s="78" t="s">
        <v>35</v>
      </c>
      <c r="F342" s="77">
        <f t="shared" si="75"/>
        <v>228</v>
      </c>
      <c r="G342" s="77">
        <v>0</v>
      </c>
      <c r="H342" s="77">
        <f>Расходы!F119</f>
        <v>228</v>
      </c>
      <c r="I342" s="77">
        <v>0</v>
      </c>
      <c r="J342" s="114"/>
      <c r="K342" s="98"/>
    </row>
    <row r="343" spans="1:11" ht="75" x14ac:dyDescent="0.25">
      <c r="A343" s="304" t="str">
        <f>'3'!A311</f>
        <v>Расходы на обеспечение деятельности муниципальных казённых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43" s="79" t="s">
        <v>600</v>
      </c>
      <c r="C343" s="78" t="s">
        <v>52</v>
      </c>
      <c r="D343" s="78" t="s">
        <v>15</v>
      </c>
      <c r="E343" s="78" t="s">
        <v>18</v>
      </c>
      <c r="F343" s="77">
        <f t="shared" si="75"/>
        <v>36928.1</v>
      </c>
      <c r="G343" s="77">
        <v>0</v>
      </c>
      <c r="H343" s="77">
        <f>Расходы!F59</f>
        <v>36928.1</v>
      </c>
      <c r="I343" s="77">
        <v>0</v>
      </c>
      <c r="J343" s="114"/>
      <c r="K343" s="98"/>
    </row>
    <row r="344" spans="1:11" ht="45" x14ac:dyDescent="0.25">
      <c r="A344" s="304" t="str">
        <f>'3'!A312</f>
        <v>Расходы на обеспечение деятельности муниципальных казённых учреждений (Закупка товаров, работ и услуг для обеспечения государственных (муниципальных нужд)</v>
      </c>
      <c r="B344" s="79" t="s">
        <v>600</v>
      </c>
      <c r="C344" s="78" t="s">
        <v>53</v>
      </c>
      <c r="D344" s="78" t="s">
        <v>15</v>
      </c>
      <c r="E344" s="78" t="s">
        <v>18</v>
      </c>
      <c r="F344" s="77">
        <f t="shared" si="75"/>
        <v>16230</v>
      </c>
      <c r="G344" s="77">
        <v>0</v>
      </c>
      <c r="H344" s="77">
        <f>Расходы!F60</f>
        <v>16230</v>
      </c>
      <c r="I344" s="77">
        <v>0</v>
      </c>
      <c r="J344" s="114"/>
      <c r="K344" s="98"/>
    </row>
    <row r="345" spans="1:11" ht="30" x14ac:dyDescent="0.25">
      <c r="A345" s="304" t="str">
        <f>'3'!A313</f>
        <v>Расходы на обеспечение деятельности муниципальных казенных учреждений  (Иные бюджетные ассигнования)</v>
      </c>
      <c r="B345" s="79" t="s">
        <v>600</v>
      </c>
      <c r="C345" s="78" t="s">
        <v>54</v>
      </c>
      <c r="D345" s="78" t="s">
        <v>15</v>
      </c>
      <c r="E345" s="78" t="s">
        <v>18</v>
      </c>
      <c r="F345" s="77">
        <f t="shared" si="75"/>
        <v>0</v>
      </c>
      <c r="G345" s="77">
        <v>0</v>
      </c>
      <c r="H345" s="77">
        <f>Расходы!F61</f>
        <v>0</v>
      </c>
      <c r="I345" s="77">
        <v>0</v>
      </c>
      <c r="J345" s="114"/>
      <c r="K345" s="98"/>
    </row>
    <row r="346" spans="1:11" s="81" customFormat="1" ht="29.25" x14ac:dyDescent="0.25">
      <c r="A346" s="268" t="s">
        <v>425</v>
      </c>
      <c r="B346" s="84" t="s">
        <v>251</v>
      </c>
      <c r="C346" s="83"/>
      <c r="D346" s="83"/>
      <c r="E346" s="83"/>
      <c r="F346" s="82">
        <f t="shared" si="75"/>
        <v>33379.4</v>
      </c>
      <c r="G346" s="82">
        <f>G347+G354+G356</f>
        <v>76</v>
      </c>
      <c r="H346" s="82">
        <f>H347+H354+H356</f>
        <v>33303.4</v>
      </c>
      <c r="I346" s="82">
        <f>I347+I354+I356</f>
        <v>0</v>
      </c>
      <c r="J346" s="114"/>
      <c r="K346" s="98"/>
    </row>
    <row r="347" spans="1:11" s="81" customFormat="1" ht="48" customHeight="1" x14ac:dyDescent="0.25">
      <c r="A347" s="268" t="s">
        <v>256</v>
      </c>
      <c r="B347" s="84" t="s">
        <v>394</v>
      </c>
      <c r="C347" s="83"/>
      <c r="D347" s="83"/>
      <c r="E347" s="83"/>
      <c r="F347" s="82">
        <f>G347+H347+I347</f>
        <v>23081.1</v>
      </c>
      <c r="G347" s="82">
        <f>SUM(G348:G353)</f>
        <v>76</v>
      </c>
      <c r="H347" s="82">
        <f>SUM(H348:H353)</f>
        <v>23005.1</v>
      </c>
      <c r="I347" s="82">
        <f>SUM(I348:I353)</f>
        <v>0</v>
      </c>
      <c r="J347" s="114"/>
      <c r="K347" s="98"/>
    </row>
    <row r="348" spans="1:11" s="81" customFormat="1" ht="30" x14ac:dyDescent="0.25">
      <c r="A348" s="176" t="str">
        <f>'3'!A237</f>
        <v>Резервный фонд Администрации муниципального образования Билибинский муниципальный район (Иные бюджетные ассигнования)</v>
      </c>
      <c r="B348" s="79" t="s">
        <v>396</v>
      </c>
      <c r="C348" s="78" t="s">
        <v>54</v>
      </c>
      <c r="D348" s="78" t="s">
        <v>15</v>
      </c>
      <c r="E348" s="78" t="s">
        <v>11</v>
      </c>
      <c r="F348" s="77">
        <f t="shared" si="75"/>
        <v>11352.6</v>
      </c>
      <c r="G348" s="77">
        <v>0</v>
      </c>
      <c r="H348" s="77">
        <f>Расходы!F95</f>
        <v>11352.6</v>
      </c>
      <c r="I348" s="77">
        <v>0</v>
      </c>
      <c r="J348" s="114"/>
      <c r="K348" s="98"/>
    </row>
    <row r="349" spans="1:11" s="81" customFormat="1" ht="45" x14ac:dyDescent="0.25">
      <c r="A349" s="176" t="str">
        <f>'3'!A326</f>
        <v>Резервный фонд Администрации муниципального образования Билибинский муниципальный район (Социальное обеспечение и иные выплаты населению)</v>
      </c>
      <c r="B349" s="79" t="s">
        <v>396</v>
      </c>
      <c r="C349" s="275" t="str">
        <f>'3'!F326</f>
        <v>300</v>
      </c>
      <c r="D349" s="275" t="str">
        <f>'3'!C326</f>
        <v>01</v>
      </c>
      <c r="E349" s="275" t="str">
        <f>'3'!D326</f>
        <v>13</v>
      </c>
      <c r="F349" s="77">
        <f t="shared" ref="F349" si="76">G349+H349+I349</f>
        <v>0</v>
      </c>
      <c r="G349" s="77">
        <v>0</v>
      </c>
      <c r="H349" s="77">
        <f>'3'!G326</f>
        <v>0</v>
      </c>
      <c r="I349" s="77">
        <v>0</v>
      </c>
      <c r="J349" s="114"/>
      <c r="K349" s="98"/>
    </row>
    <row r="350" spans="1:11" s="81" customFormat="1" ht="39" customHeight="1" x14ac:dyDescent="0.25">
      <c r="A350" s="176" t="str">
        <f>'3'!A327</f>
        <v>Резервный фонд Администрации муниципального образования Билибинский муниципальный район (Иные бюджетные ассигнования)</v>
      </c>
      <c r="B350" s="176" t="str">
        <f>'3'!E327</f>
        <v>82 2 00 20020</v>
      </c>
      <c r="C350" s="275" t="str">
        <f>'3'!F327</f>
        <v>800</v>
      </c>
      <c r="D350" s="275" t="str">
        <f>'3'!C327</f>
        <v>01</v>
      </c>
      <c r="E350" s="275" t="str">
        <f>'3'!D327</f>
        <v>13</v>
      </c>
      <c r="F350" s="77">
        <f t="shared" si="75"/>
        <v>0</v>
      </c>
      <c r="G350" s="77">
        <v>0</v>
      </c>
      <c r="H350" s="77">
        <f>'3'!G327</f>
        <v>0</v>
      </c>
      <c r="I350" s="77">
        <v>0</v>
      </c>
      <c r="J350" s="114"/>
      <c r="K350" s="98"/>
    </row>
    <row r="351" spans="1:11" ht="60" x14ac:dyDescent="0.25">
      <c r="A351" s="176" t="str">
        <f>'3'!A317</f>
        <v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v>
      </c>
      <c r="B351" s="79" t="str">
        <f>'3'!E317</f>
        <v>82 2 00 51200</v>
      </c>
      <c r="C351" s="78" t="s">
        <v>53</v>
      </c>
      <c r="D351" s="78" t="s">
        <v>15</v>
      </c>
      <c r="E351" s="78" t="s">
        <v>28</v>
      </c>
      <c r="F351" s="77">
        <f t="shared" si="75"/>
        <v>76</v>
      </c>
      <c r="G351" s="77">
        <f>Расходы!F65</f>
        <v>76</v>
      </c>
      <c r="H351" s="77">
        <v>0</v>
      </c>
      <c r="I351" s="77">
        <v>0</v>
      </c>
      <c r="J351" s="114"/>
      <c r="K351" s="98"/>
    </row>
    <row r="352" spans="1:11" ht="30" x14ac:dyDescent="0.25">
      <c r="A352" s="176" t="str">
        <f>'3'!A325</f>
        <v>Расходы на Почетные Грамоты (Социальное обеспечение и иные выплаты населению)</v>
      </c>
      <c r="B352" s="79" t="s">
        <v>290</v>
      </c>
      <c r="C352" s="78" t="s">
        <v>55</v>
      </c>
      <c r="D352" s="78" t="s">
        <v>15</v>
      </c>
      <c r="E352" s="78" t="s">
        <v>12</v>
      </c>
      <c r="F352" s="77">
        <f t="shared" si="75"/>
        <v>300</v>
      </c>
      <c r="G352" s="77">
        <v>0</v>
      </c>
      <c r="H352" s="77">
        <f>Расходы!F104</f>
        <v>300</v>
      </c>
      <c r="I352" s="77">
        <v>0</v>
      </c>
      <c r="J352" s="114"/>
      <c r="K352" s="98"/>
    </row>
    <row r="353" spans="1:11" x14ac:dyDescent="0.25">
      <c r="A353" s="176" t="str">
        <f>'3'!A238</f>
        <v>Прочие мероприятия (Иные бюджетные ассигнования)</v>
      </c>
      <c r="B353" s="172" t="s">
        <v>462</v>
      </c>
      <c r="C353" s="78" t="s">
        <v>54</v>
      </c>
      <c r="D353" s="78" t="s">
        <v>15</v>
      </c>
      <c r="E353" s="78" t="s">
        <v>11</v>
      </c>
      <c r="F353" s="77">
        <f t="shared" ref="F353:F371" si="77">G353+H353+I353</f>
        <v>11352.5</v>
      </c>
      <c r="G353" s="77">
        <v>0</v>
      </c>
      <c r="H353" s="77">
        <f>Расходы!F96</f>
        <v>11352.5</v>
      </c>
      <c r="I353" s="77">
        <v>0</v>
      </c>
      <c r="J353" s="114"/>
      <c r="K353" s="98"/>
    </row>
    <row r="354" spans="1:11" s="81" customFormat="1" x14ac:dyDescent="0.25">
      <c r="A354" s="268" t="s">
        <v>271</v>
      </c>
      <c r="B354" s="84" t="s">
        <v>269</v>
      </c>
      <c r="C354" s="83"/>
      <c r="D354" s="83"/>
      <c r="E354" s="83"/>
      <c r="F354" s="82">
        <f t="shared" si="77"/>
        <v>10178.299999999999</v>
      </c>
      <c r="G354" s="82">
        <f>G355</f>
        <v>0</v>
      </c>
      <c r="H354" s="82">
        <f>H355</f>
        <v>10178.299999999999</v>
      </c>
      <c r="I354" s="82">
        <f>I355</f>
        <v>0</v>
      </c>
      <c r="J354" s="114"/>
      <c r="K354" s="98"/>
    </row>
    <row r="355" spans="1:11" ht="45" x14ac:dyDescent="0.25">
      <c r="A355" s="176" t="str">
        <f>Расходы!A432</f>
        <v>Доплата к страховой  пенсии муниципальным служащим муниципального образования (Социальное обеспечение и иные выплаты населению)</v>
      </c>
      <c r="B355" s="79" t="s">
        <v>270</v>
      </c>
      <c r="C355" s="78" t="s">
        <v>55</v>
      </c>
      <c r="D355" s="78" t="s">
        <v>24</v>
      </c>
      <c r="E355" s="78" t="s">
        <v>15</v>
      </c>
      <c r="F355" s="77">
        <f t="shared" si="77"/>
        <v>10178.299999999999</v>
      </c>
      <c r="G355" s="77">
        <v>0</v>
      </c>
      <c r="H355" s="77">
        <f>Расходы!F432</f>
        <v>10178.299999999999</v>
      </c>
      <c r="I355" s="77">
        <v>0</v>
      </c>
      <c r="J355" s="114"/>
      <c r="K355" s="98"/>
    </row>
    <row r="356" spans="1:11" s="81" customFormat="1" ht="29.25" x14ac:dyDescent="0.25">
      <c r="A356" s="268" t="s">
        <v>454</v>
      </c>
      <c r="B356" s="84" t="s">
        <v>452</v>
      </c>
      <c r="C356" s="83"/>
      <c r="D356" s="83"/>
      <c r="E356" s="83"/>
      <c r="F356" s="82">
        <f t="shared" si="77"/>
        <v>120</v>
      </c>
      <c r="G356" s="82">
        <f>G357</f>
        <v>0</v>
      </c>
      <c r="H356" s="82">
        <f>H357</f>
        <v>120</v>
      </c>
      <c r="I356" s="82">
        <f>I357</f>
        <v>0</v>
      </c>
      <c r="J356" s="114"/>
      <c r="K356" s="98"/>
    </row>
    <row r="357" spans="1:11" ht="30" x14ac:dyDescent="0.25">
      <c r="A357" s="176" t="str">
        <f>'3'!A544</f>
        <v>Расходы на Почетные Грамоты (Социальное обеспечение и иные выплаты населению)</v>
      </c>
      <c r="B357" s="79" t="s">
        <v>453</v>
      </c>
      <c r="C357" s="78" t="s">
        <v>55</v>
      </c>
      <c r="D357" s="78" t="s">
        <v>15</v>
      </c>
      <c r="E357" s="85">
        <v>13</v>
      </c>
      <c r="F357" s="77">
        <f t="shared" si="77"/>
        <v>120</v>
      </c>
      <c r="G357" s="77">
        <v>0</v>
      </c>
      <c r="H357" s="77">
        <f>Расходы!F108</f>
        <v>120</v>
      </c>
      <c r="I357" s="77">
        <v>0</v>
      </c>
      <c r="J357" s="114"/>
      <c r="K357" s="98"/>
    </row>
    <row r="358" spans="1:11" s="81" customFormat="1" x14ac:dyDescent="0.25">
      <c r="A358" s="268" t="str">
        <f>'3'!A527</f>
        <v>Совет депутатов муниципального образования</v>
      </c>
      <c r="B358" s="84" t="s">
        <v>375</v>
      </c>
      <c r="C358" s="83"/>
      <c r="D358" s="83"/>
      <c r="E358" s="83"/>
      <c r="F358" s="82">
        <f>G358+H358+I358</f>
        <v>10411.4</v>
      </c>
      <c r="G358" s="82">
        <f>G359+G366</f>
        <v>0</v>
      </c>
      <c r="H358" s="82">
        <f>H359+H366</f>
        <v>10411.4</v>
      </c>
      <c r="I358" s="82">
        <f>I359+I366</f>
        <v>0</v>
      </c>
      <c r="J358" s="114"/>
      <c r="K358" s="98"/>
    </row>
    <row r="359" spans="1:11" s="81" customFormat="1" x14ac:dyDescent="0.25">
      <c r="A359" s="268" t="str">
        <f>'3'!A528</f>
        <v>Депутаты муниципального образования</v>
      </c>
      <c r="B359" s="84" t="s">
        <v>659</v>
      </c>
      <c r="C359" s="83"/>
      <c r="D359" s="83"/>
      <c r="E359" s="83"/>
      <c r="F359" s="82">
        <f>G359+H359+I359</f>
        <v>10411.4</v>
      </c>
      <c r="G359" s="82">
        <f>SUM(G360:G365)</f>
        <v>0</v>
      </c>
      <c r="H359" s="82">
        <f>SUM(H360:H365)</f>
        <v>10411.4</v>
      </c>
      <c r="I359" s="82">
        <f>SUM(I360:I365)</f>
        <v>0</v>
      </c>
      <c r="J359" s="114"/>
      <c r="K359" s="98"/>
    </row>
    <row r="360" spans="1:11" ht="90" x14ac:dyDescent="0.25">
      <c r="A360" s="176" t="str">
        <f>'3'!A529</f>
        <v>Расходы на оплату труда, с учетом начислений, и социальные выплаты Председателю и депутатам муниципального образования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60" s="79" t="s">
        <v>377</v>
      </c>
      <c r="C360" s="78" t="s">
        <v>52</v>
      </c>
      <c r="D360" s="78" t="s">
        <v>15</v>
      </c>
      <c r="E360" s="78" t="s">
        <v>17</v>
      </c>
      <c r="F360" s="77">
        <f t="shared" si="77"/>
        <v>10144.4</v>
      </c>
      <c r="G360" s="77">
        <v>0</v>
      </c>
      <c r="H360" s="77">
        <f>Расходы!F28</f>
        <v>10144.4</v>
      </c>
      <c r="I360" s="77">
        <v>0</v>
      </c>
      <c r="J360" s="114"/>
      <c r="K360" s="98"/>
    </row>
    <row r="361" spans="1:11" ht="79.5" customHeight="1" x14ac:dyDescent="0.25">
      <c r="A361" s="176" t="str">
        <f>'3'!A530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61" s="79" t="s">
        <v>378</v>
      </c>
      <c r="C361" s="78" t="s">
        <v>52</v>
      </c>
      <c r="D361" s="78" t="s">
        <v>15</v>
      </c>
      <c r="E361" s="78" t="s">
        <v>17</v>
      </c>
      <c r="F361" s="77">
        <f t="shared" si="77"/>
        <v>0</v>
      </c>
      <c r="G361" s="77">
        <v>0</v>
      </c>
      <c r="H361" s="77">
        <f>Расходы!F29</f>
        <v>0</v>
      </c>
      <c r="I361" s="77">
        <v>0</v>
      </c>
      <c r="J361" s="114"/>
      <c r="K361" s="98"/>
    </row>
    <row r="362" spans="1:11" ht="45" x14ac:dyDescent="0.25">
      <c r="A362" s="176" t="str">
        <f>'3'!A531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(муниципальных) нужд)</v>
      </c>
      <c r="B362" s="79" t="s">
        <v>378</v>
      </c>
      <c r="C362" s="78" t="s">
        <v>53</v>
      </c>
      <c r="D362" s="78" t="s">
        <v>15</v>
      </c>
      <c r="E362" s="78" t="s">
        <v>17</v>
      </c>
      <c r="F362" s="77">
        <f t="shared" si="77"/>
        <v>149</v>
      </c>
      <c r="G362" s="77">
        <v>0</v>
      </c>
      <c r="H362" s="77">
        <f>Расходы!F30</f>
        <v>149</v>
      </c>
      <c r="I362" s="77">
        <v>0</v>
      </c>
      <c r="J362" s="114"/>
      <c r="K362" s="98"/>
    </row>
    <row r="363" spans="1:11" ht="48.75" customHeight="1" x14ac:dyDescent="0.25">
      <c r="A363" s="176" t="str">
        <f>'3'!A532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363" s="86" t="str">
        <f>'3'!E532</f>
        <v>83 1 00 00110</v>
      </c>
      <c r="C363" s="275" t="str">
        <f>'3'!F532</f>
        <v>800</v>
      </c>
      <c r="D363" s="275" t="str">
        <f>'3'!C532</f>
        <v>01</v>
      </c>
      <c r="E363" s="275" t="str">
        <f>'3'!D532</f>
        <v>03</v>
      </c>
      <c r="F363" s="77">
        <f t="shared" si="77"/>
        <v>4</v>
      </c>
      <c r="G363" s="77">
        <v>0</v>
      </c>
      <c r="H363" s="77">
        <f>'3'!G532</f>
        <v>4</v>
      </c>
      <c r="I363" s="77">
        <v>0</v>
      </c>
      <c r="J363" s="114"/>
      <c r="K363" s="98"/>
    </row>
    <row r="364" spans="1:11" ht="90" x14ac:dyDescent="0.25">
      <c r="A364" s="176" t="str">
        <f>'3'!A533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64" s="79" t="s">
        <v>379</v>
      </c>
      <c r="C364" s="78" t="s">
        <v>52</v>
      </c>
      <c r="D364" s="78" t="s">
        <v>15</v>
      </c>
      <c r="E364" s="78" t="s">
        <v>17</v>
      </c>
      <c r="F364" s="77">
        <f t="shared" si="77"/>
        <v>114</v>
      </c>
      <c r="G364" s="77">
        <v>0</v>
      </c>
      <c r="H364" s="77">
        <f>Расходы!F32</f>
        <v>114</v>
      </c>
      <c r="I364" s="77">
        <v>0</v>
      </c>
      <c r="J364" s="114"/>
      <c r="K364" s="98"/>
    </row>
    <row r="365" spans="1:11" ht="78.75" customHeight="1" x14ac:dyDescent="0.25">
      <c r="A365" s="176" t="str">
        <f>'3'!A534</f>
        <v>Дотации (гранты) за достижение показателей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65" s="79" t="s">
        <v>997</v>
      </c>
      <c r="C365" s="171" t="str">
        <f>'3'!F534</f>
        <v>100</v>
      </c>
      <c r="D365" s="171" t="str">
        <f>'3'!C534</f>
        <v>01</v>
      </c>
      <c r="E365" s="171" t="str">
        <f>'3'!D534</f>
        <v>03</v>
      </c>
      <c r="F365" s="77">
        <f t="shared" si="77"/>
        <v>0</v>
      </c>
      <c r="G365" s="77">
        <v>0</v>
      </c>
      <c r="H365" s="77">
        <f>'3'!G534</f>
        <v>0</v>
      </c>
      <c r="I365" s="171">
        <v>0</v>
      </c>
      <c r="J365" s="114"/>
      <c r="K365" s="98"/>
    </row>
    <row r="366" spans="1:11" s="81" customFormat="1" ht="29.25" x14ac:dyDescent="0.25">
      <c r="A366" s="268" t="str">
        <f>'3'!A535</f>
        <v>Обеспечение деятельности Совета депутатов муниципального образования</v>
      </c>
      <c r="B366" s="84" t="s">
        <v>658</v>
      </c>
      <c r="C366" s="83"/>
      <c r="D366" s="83"/>
      <c r="E366" s="83"/>
      <c r="F366" s="82">
        <f t="shared" si="77"/>
        <v>0</v>
      </c>
      <c r="G366" s="82">
        <f t="shared" ref="G366:H366" si="78">G367</f>
        <v>0</v>
      </c>
      <c r="H366" s="82">
        <f t="shared" si="78"/>
        <v>0</v>
      </c>
      <c r="I366" s="82">
        <f>I367</f>
        <v>0</v>
      </c>
      <c r="J366" s="114"/>
      <c r="K366" s="98"/>
    </row>
    <row r="367" spans="1:11" ht="45" x14ac:dyDescent="0.25">
      <c r="A367" s="176" t="str">
        <f>'3'!A536</f>
        <v>Расходы на содержание Центрального аппарата органов местного самоуправления (муниципальных  органов) (Иные бюджетные ассигнования)</v>
      </c>
      <c r="B367" s="79" t="s">
        <v>381</v>
      </c>
      <c r="C367" s="78" t="s">
        <v>54</v>
      </c>
      <c r="D367" s="78" t="s">
        <v>15</v>
      </c>
      <c r="E367" s="78" t="s">
        <v>17</v>
      </c>
      <c r="F367" s="77">
        <f t="shared" si="77"/>
        <v>0</v>
      </c>
      <c r="G367" s="77">
        <v>0</v>
      </c>
      <c r="H367" s="77">
        <f>Расходы!F35</f>
        <v>0</v>
      </c>
      <c r="I367" s="77">
        <v>0</v>
      </c>
      <c r="J367" s="114"/>
      <c r="K367" s="98"/>
    </row>
    <row r="368" spans="1:11" s="81" customFormat="1" x14ac:dyDescent="0.25">
      <c r="A368" s="268" t="s">
        <v>911</v>
      </c>
      <c r="B368" s="84" t="s">
        <v>386</v>
      </c>
      <c r="C368" s="83"/>
      <c r="D368" s="83"/>
      <c r="E368" s="83"/>
      <c r="F368" s="82">
        <f t="shared" si="77"/>
        <v>0</v>
      </c>
      <c r="G368" s="82">
        <f t="shared" ref="G368:H368" si="79">G369</f>
        <v>0</v>
      </c>
      <c r="H368" s="82">
        <f t="shared" si="79"/>
        <v>0</v>
      </c>
      <c r="I368" s="82">
        <f>I369</f>
        <v>0</v>
      </c>
      <c r="J368" s="114"/>
      <c r="K368" s="98"/>
    </row>
    <row r="369" spans="1:11" s="81" customFormat="1" ht="30" customHeight="1" x14ac:dyDescent="0.25">
      <c r="A369" s="268" t="str">
        <f>Расходы!A85</f>
        <v>Проведение выборов Главы муниципального образования и Депутатов муниципального образования</v>
      </c>
      <c r="B369" s="84" t="s">
        <v>880</v>
      </c>
      <c r="C369" s="83"/>
      <c r="D369" s="83"/>
      <c r="E369" s="83"/>
      <c r="F369" s="82">
        <f t="shared" si="77"/>
        <v>0</v>
      </c>
      <c r="G369" s="82">
        <f>SUM(G370:G371)</f>
        <v>0</v>
      </c>
      <c r="H369" s="82">
        <f>SUM(H370:H371)</f>
        <v>0</v>
      </c>
      <c r="I369" s="82">
        <f>SUM(I370:I371)</f>
        <v>0</v>
      </c>
      <c r="J369" s="114"/>
      <c r="K369" s="98"/>
    </row>
    <row r="370" spans="1:11" ht="46.5" customHeight="1" x14ac:dyDescent="0.25">
      <c r="A370" s="176" t="str">
        <f>Расходы!A86</f>
        <v>Расходы на проведение выборов Главы муниципального образования (Закупка товаров, работ и услуг для обеспечения государственных (муниципальных) нужд)</v>
      </c>
      <c r="B370" s="86" t="str">
        <f>'3'!E321</f>
        <v>84 2 00 00230</v>
      </c>
      <c r="C370" s="78" t="s">
        <v>53</v>
      </c>
      <c r="D370" s="78" t="s">
        <v>15</v>
      </c>
      <c r="E370" s="78" t="s">
        <v>20</v>
      </c>
      <c r="F370" s="77">
        <f t="shared" si="77"/>
        <v>0</v>
      </c>
      <c r="G370" s="77">
        <v>0</v>
      </c>
      <c r="H370" s="77">
        <f>Расходы!F86</f>
        <v>0</v>
      </c>
      <c r="I370" s="77">
        <v>0</v>
      </c>
      <c r="J370" s="114"/>
      <c r="K370" s="98"/>
    </row>
    <row r="371" spans="1:11" ht="45.75" customHeight="1" x14ac:dyDescent="0.25">
      <c r="A371" s="176" t="str">
        <f>Расходы!A87</f>
        <v>Расходы на проведение выборов в представительные органы муниципального образования (Закупка товаров, работ и услуг для обеспечения государственных (муниципальных) нужд)</v>
      </c>
      <c r="B371" s="86" t="str">
        <f>'3'!E540</f>
        <v>84 2 00 00240</v>
      </c>
      <c r="C371" s="78" t="s">
        <v>53</v>
      </c>
      <c r="D371" s="78" t="s">
        <v>15</v>
      </c>
      <c r="E371" s="78" t="s">
        <v>20</v>
      </c>
      <c r="F371" s="77">
        <f t="shared" si="77"/>
        <v>0</v>
      </c>
      <c r="G371" s="77">
        <v>0</v>
      </c>
      <c r="H371" s="77">
        <f>Расходы!F87</f>
        <v>0</v>
      </c>
      <c r="I371" s="77">
        <v>0</v>
      </c>
      <c r="J371" s="114"/>
      <c r="K371" s="98"/>
    </row>
    <row r="372" spans="1:11" s="81" customFormat="1" x14ac:dyDescent="0.25">
      <c r="A372" s="268" t="s">
        <v>280</v>
      </c>
      <c r="B372" s="84" t="s">
        <v>275</v>
      </c>
      <c r="C372" s="83"/>
      <c r="D372" s="83"/>
      <c r="E372" s="83"/>
      <c r="F372" s="82">
        <f t="shared" ref="F372:F380" si="80">G372+H372+I372</f>
        <v>9625</v>
      </c>
      <c r="G372" s="82">
        <f>G373</f>
        <v>0</v>
      </c>
      <c r="H372" s="82">
        <f>H373</f>
        <v>9625</v>
      </c>
      <c r="I372" s="82">
        <f>I373</f>
        <v>0</v>
      </c>
      <c r="J372" s="114"/>
      <c r="K372" s="98"/>
    </row>
    <row r="373" spans="1:11" s="81" customFormat="1" ht="29.25" x14ac:dyDescent="0.25">
      <c r="A373" s="268" t="s">
        <v>279</v>
      </c>
      <c r="B373" s="84" t="s">
        <v>657</v>
      </c>
      <c r="C373" s="83"/>
      <c r="D373" s="83"/>
      <c r="E373" s="83"/>
      <c r="F373" s="82">
        <f t="shared" si="80"/>
        <v>9625</v>
      </c>
      <c r="G373" s="82">
        <f>SUM(G374:G377)</f>
        <v>0</v>
      </c>
      <c r="H373" s="82">
        <f>SUM(H374:H377)</f>
        <v>9625</v>
      </c>
      <c r="I373" s="82">
        <f>SUM(I374:I377)</f>
        <v>0</v>
      </c>
      <c r="J373" s="114"/>
      <c r="K373" s="98"/>
    </row>
    <row r="374" spans="1:11" ht="90" x14ac:dyDescent="0.25">
      <c r="A374" s="176" t="str">
        <f>'3'!A276</f>
        <v>Расходы на содержание Центрального аппарата органов местного самоуправления (муниципальных  органов)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74" s="166" t="s">
        <v>277</v>
      </c>
      <c r="C374" s="85" t="s">
        <v>52</v>
      </c>
      <c r="D374" s="85" t="s">
        <v>15</v>
      </c>
      <c r="E374" s="85" t="s">
        <v>38</v>
      </c>
      <c r="F374" s="77">
        <f t="shared" si="80"/>
        <v>9272.2000000000007</v>
      </c>
      <c r="G374" s="77">
        <v>0</v>
      </c>
      <c r="H374" s="77">
        <f>Расходы!F79</f>
        <v>9272.2000000000007</v>
      </c>
      <c r="I374" s="77">
        <v>0</v>
      </c>
      <c r="J374" s="114"/>
      <c r="K374" s="98"/>
    </row>
    <row r="375" spans="1:11" ht="45" x14ac:dyDescent="0.25">
      <c r="A375" s="176" t="str">
        <f>'3'!A277</f>
        <v>Расходы на содержание Центрального аппарата органов местного самоуправления (муниципальных  органов) (Закупка товаров, работ и услуг для обеспечения государственных (муниципальных) нужд)</v>
      </c>
      <c r="B375" s="166" t="s">
        <v>277</v>
      </c>
      <c r="C375" s="85" t="s">
        <v>53</v>
      </c>
      <c r="D375" s="85" t="s">
        <v>15</v>
      </c>
      <c r="E375" s="85" t="s">
        <v>38</v>
      </c>
      <c r="F375" s="77">
        <f t="shared" si="80"/>
        <v>238.8</v>
      </c>
      <c r="G375" s="77">
        <v>0</v>
      </c>
      <c r="H375" s="77">
        <f>Расходы!F80</f>
        <v>238.8</v>
      </c>
      <c r="I375" s="77">
        <v>0</v>
      </c>
      <c r="J375" s="114"/>
      <c r="K375" s="98"/>
    </row>
    <row r="376" spans="1:11" ht="90" x14ac:dyDescent="0.25">
      <c r="A376" s="176" t="str">
        <f>Расходы!A81</f>
        <v>Компенсация расходов на оплату стоимости проезда и провоза багажа в соответствии с муниципальными правовыми актами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76" s="177" t="s">
        <v>278</v>
      </c>
      <c r="C376" s="177" t="s">
        <v>52</v>
      </c>
      <c r="D376" s="177" t="s">
        <v>15</v>
      </c>
      <c r="E376" s="177" t="s">
        <v>38</v>
      </c>
      <c r="F376" s="77">
        <f t="shared" si="80"/>
        <v>114</v>
      </c>
      <c r="G376" s="77">
        <v>0</v>
      </c>
      <c r="H376" s="77">
        <f>Расходы!F81</f>
        <v>114</v>
      </c>
      <c r="I376" s="77">
        <v>0</v>
      </c>
      <c r="J376" s="114"/>
      <c r="K376" s="98"/>
    </row>
    <row r="377" spans="1:11" ht="84.75" customHeight="1" x14ac:dyDescent="0.25">
      <c r="A377" s="176" t="str">
        <f>'3'!A279</f>
        <v>Дотации (гранты) за достижение показателей деятельности органов местного самоуправления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v>
      </c>
      <c r="B377" s="257" t="str">
        <f>'3'!E279</f>
        <v>85 1 00 41040</v>
      </c>
      <c r="C377" s="257" t="str">
        <f>'3'!F279</f>
        <v>100</v>
      </c>
      <c r="D377" s="257" t="str">
        <f>'3'!C279</f>
        <v>01</v>
      </c>
      <c r="E377" s="257" t="str">
        <f>'3'!D279</f>
        <v>06</v>
      </c>
      <c r="F377" s="77">
        <f t="shared" si="80"/>
        <v>0</v>
      </c>
      <c r="G377" s="77">
        <v>0</v>
      </c>
      <c r="H377" s="77">
        <f>'3'!G279</f>
        <v>0</v>
      </c>
      <c r="I377" s="77">
        <v>0</v>
      </c>
      <c r="J377" s="114"/>
      <c r="K377" s="98"/>
    </row>
    <row r="378" spans="1:11" ht="16.5" customHeight="1" x14ac:dyDescent="0.25">
      <c r="A378" s="87" t="s">
        <v>861</v>
      </c>
      <c r="B378" s="258">
        <v>98</v>
      </c>
      <c r="C378" s="258"/>
      <c r="D378" s="258"/>
      <c r="E378" s="258"/>
      <c r="F378" s="82">
        <f t="shared" si="80"/>
        <v>0</v>
      </c>
      <c r="G378" s="82">
        <f t="shared" ref="G378:I379" si="81">G379</f>
        <v>0</v>
      </c>
      <c r="H378" s="82">
        <f t="shared" si="81"/>
        <v>0</v>
      </c>
      <c r="I378" s="82">
        <f t="shared" si="81"/>
        <v>0</v>
      </c>
      <c r="J378" s="114"/>
      <c r="K378" s="98"/>
    </row>
    <row r="379" spans="1:11" ht="72" customHeight="1" x14ac:dyDescent="0.25">
      <c r="A379" s="87" t="s">
        <v>862</v>
      </c>
      <c r="B379" s="258" t="s">
        <v>859</v>
      </c>
      <c r="C379" s="258"/>
      <c r="D379" s="258"/>
      <c r="E379" s="258"/>
      <c r="F379" s="77">
        <f t="shared" si="80"/>
        <v>0</v>
      </c>
      <c r="G379" s="82">
        <f t="shared" si="81"/>
        <v>0</v>
      </c>
      <c r="H379" s="82">
        <f t="shared" si="81"/>
        <v>0</v>
      </c>
      <c r="I379" s="82">
        <f t="shared" si="81"/>
        <v>0</v>
      </c>
      <c r="J379" s="114"/>
      <c r="K379" s="98"/>
    </row>
    <row r="380" spans="1:11" ht="31.5" customHeight="1" x14ac:dyDescent="0.25">
      <c r="A380" s="86" t="s">
        <v>945</v>
      </c>
      <c r="B380" s="257" t="s">
        <v>864</v>
      </c>
      <c r="C380" s="78">
        <v>500</v>
      </c>
      <c r="D380" s="78">
        <v>14</v>
      </c>
      <c r="E380" s="78" t="s">
        <v>17</v>
      </c>
      <c r="F380" s="77">
        <f t="shared" si="80"/>
        <v>0</v>
      </c>
      <c r="G380" s="77">
        <v>0</v>
      </c>
      <c r="H380" s="77">
        <f>Расходы!F516</f>
        <v>0</v>
      </c>
      <c r="I380" s="77">
        <v>0</v>
      </c>
      <c r="J380" s="114"/>
      <c r="K380" s="98"/>
    </row>
    <row r="381" spans="1:11" x14ac:dyDescent="0.25">
      <c r="B381" s="74"/>
      <c r="C381" s="74"/>
      <c r="D381" s="74"/>
      <c r="E381" s="74"/>
      <c r="F381" s="75"/>
      <c r="G381" s="75"/>
      <c r="H381" s="75"/>
      <c r="I381" s="115"/>
    </row>
    <row r="382" spans="1:11" x14ac:dyDescent="0.25">
      <c r="B382" s="74"/>
      <c r="C382" s="74"/>
      <c r="D382" s="74"/>
      <c r="E382" s="74"/>
      <c r="F382" s="75"/>
      <c r="G382" s="75"/>
      <c r="H382" s="75"/>
      <c r="I382" s="75"/>
    </row>
    <row r="383" spans="1:11" x14ac:dyDescent="0.25">
      <c r="B383" s="74"/>
      <c r="C383" s="74"/>
      <c r="D383" s="74"/>
      <c r="E383" s="74"/>
      <c r="F383" s="75"/>
      <c r="G383" s="75"/>
      <c r="H383" s="75"/>
      <c r="I383" s="75"/>
    </row>
    <row r="384" spans="1:11" x14ac:dyDescent="0.25">
      <c r="B384" s="74"/>
      <c r="C384" s="74"/>
      <c r="D384" s="74"/>
      <c r="E384" s="74"/>
      <c r="F384" s="75"/>
      <c r="G384" s="75"/>
      <c r="H384" s="75"/>
      <c r="I384" s="75"/>
    </row>
    <row r="385" spans="1:10" x14ac:dyDescent="0.25">
      <c r="B385" s="74"/>
      <c r="C385" s="74"/>
      <c r="D385" s="74"/>
      <c r="E385" s="74"/>
      <c r="F385" s="75"/>
      <c r="G385" s="75"/>
      <c r="H385" s="75"/>
      <c r="I385" s="75"/>
    </row>
    <row r="386" spans="1:10" x14ac:dyDescent="0.25">
      <c r="B386" s="74"/>
      <c r="C386" s="74"/>
      <c r="D386" s="74"/>
      <c r="E386" s="74"/>
      <c r="F386" s="75"/>
      <c r="G386" s="75"/>
      <c r="H386" s="75"/>
      <c r="I386" s="75"/>
    </row>
    <row r="387" spans="1:10" x14ac:dyDescent="0.25">
      <c r="B387" s="74"/>
      <c r="C387" s="74"/>
      <c r="D387" s="74"/>
      <c r="E387" s="74"/>
      <c r="F387" s="75"/>
      <c r="G387" s="75"/>
      <c r="H387" s="75"/>
      <c r="I387" s="75"/>
    </row>
    <row r="388" spans="1:10" x14ac:dyDescent="0.25">
      <c r="B388" s="74"/>
      <c r="C388" s="74"/>
      <c r="D388" s="74"/>
      <c r="E388" s="74"/>
      <c r="F388" s="75"/>
      <c r="G388" s="75"/>
      <c r="H388" s="75"/>
      <c r="I388" s="75"/>
    </row>
    <row r="389" spans="1:10" x14ac:dyDescent="0.25">
      <c r="B389" s="74"/>
      <c r="C389" s="74"/>
      <c r="D389" s="74"/>
      <c r="E389" s="74"/>
      <c r="F389" s="75"/>
      <c r="G389" s="75"/>
      <c r="H389" s="75"/>
      <c r="I389" s="75"/>
    </row>
    <row r="390" spans="1:10" x14ac:dyDescent="0.25">
      <c r="B390" s="74"/>
      <c r="C390" s="74"/>
      <c r="D390" s="74"/>
      <c r="E390" s="74"/>
      <c r="F390" s="75"/>
      <c r="G390" s="75"/>
      <c r="H390" s="75"/>
      <c r="I390" s="75"/>
    </row>
    <row r="391" spans="1:10" x14ac:dyDescent="0.25">
      <c r="A391" s="69"/>
      <c r="B391" s="74"/>
      <c r="C391" s="74"/>
      <c r="D391" s="74"/>
      <c r="E391" s="74"/>
      <c r="F391" s="75"/>
      <c r="G391" s="75"/>
      <c r="H391" s="75"/>
      <c r="I391" s="75"/>
      <c r="J391" s="69"/>
    </row>
    <row r="392" spans="1:10" x14ac:dyDescent="0.25">
      <c r="A392" s="69"/>
      <c r="B392" s="74"/>
      <c r="C392" s="74"/>
      <c r="D392" s="74"/>
      <c r="E392" s="74"/>
      <c r="F392" s="75"/>
      <c r="G392" s="75"/>
      <c r="H392" s="75"/>
      <c r="I392" s="75"/>
      <c r="J392" s="69"/>
    </row>
    <row r="393" spans="1:10" x14ac:dyDescent="0.25">
      <c r="A393" s="69"/>
      <c r="B393" s="74"/>
      <c r="C393" s="74"/>
      <c r="D393" s="74"/>
      <c r="E393" s="74"/>
      <c r="F393" s="75"/>
      <c r="G393" s="75"/>
      <c r="H393" s="75"/>
      <c r="I393" s="75"/>
      <c r="J393" s="69"/>
    </row>
    <row r="394" spans="1:10" x14ac:dyDescent="0.25">
      <c r="A394" s="69"/>
      <c r="B394" s="74"/>
      <c r="C394" s="74"/>
      <c r="D394" s="74"/>
      <c r="E394" s="74"/>
      <c r="F394" s="75"/>
      <c r="G394" s="75"/>
      <c r="H394" s="75"/>
      <c r="I394" s="75"/>
      <c r="J394" s="69"/>
    </row>
    <row r="395" spans="1:10" x14ac:dyDescent="0.25">
      <c r="A395" s="69"/>
      <c r="B395" s="74"/>
      <c r="C395" s="74"/>
      <c r="D395" s="74"/>
      <c r="E395" s="74"/>
      <c r="F395" s="75"/>
      <c r="G395" s="75"/>
      <c r="H395" s="75"/>
      <c r="I395" s="75"/>
      <c r="J395" s="69"/>
    </row>
    <row r="396" spans="1:10" x14ac:dyDescent="0.25">
      <c r="A396" s="69"/>
      <c r="B396" s="74"/>
      <c r="C396" s="74"/>
      <c r="D396" s="74"/>
      <c r="E396" s="74"/>
      <c r="F396" s="75"/>
      <c r="G396" s="75"/>
      <c r="H396" s="75"/>
      <c r="I396" s="75"/>
      <c r="J396" s="69"/>
    </row>
    <row r="397" spans="1:10" x14ac:dyDescent="0.25">
      <c r="A397" s="69"/>
      <c r="B397" s="74"/>
      <c r="C397" s="74"/>
      <c r="D397" s="74"/>
      <c r="E397" s="74"/>
      <c r="F397" s="75"/>
      <c r="G397" s="75"/>
      <c r="H397" s="75"/>
      <c r="I397" s="75"/>
      <c r="J397" s="69"/>
    </row>
    <row r="398" spans="1:10" x14ac:dyDescent="0.25">
      <c r="A398" s="69"/>
      <c r="B398" s="74"/>
      <c r="C398" s="74"/>
      <c r="D398" s="74"/>
      <c r="E398" s="74"/>
      <c r="F398" s="75"/>
      <c r="G398" s="75"/>
      <c r="H398" s="75"/>
      <c r="I398" s="75"/>
      <c r="J398" s="69"/>
    </row>
    <row r="399" spans="1:10" x14ac:dyDescent="0.25">
      <c r="A399" s="69"/>
      <c r="B399" s="74"/>
      <c r="C399" s="74"/>
      <c r="D399" s="74"/>
      <c r="E399" s="74"/>
      <c r="F399" s="75"/>
      <c r="G399" s="75"/>
      <c r="H399" s="75"/>
      <c r="I399" s="75"/>
      <c r="J399" s="69"/>
    </row>
    <row r="400" spans="1:10" x14ac:dyDescent="0.25">
      <c r="A400" s="69"/>
      <c r="B400" s="74"/>
      <c r="C400" s="74"/>
      <c r="D400" s="74"/>
      <c r="E400" s="74"/>
      <c r="F400" s="75"/>
      <c r="G400" s="75"/>
      <c r="H400" s="75"/>
      <c r="I400" s="75"/>
      <c r="J400" s="69"/>
    </row>
    <row r="401" spans="1:10" x14ac:dyDescent="0.25">
      <c r="A401" s="69"/>
      <c r="B401" s="74"/>
      <c r="C401" s="74"/>
      <c r="D401" s="74"/>
      <c r="E401" s="74"/>
      <c r="F401" s="75"/>
      <c r="G401" s="75"/>
      <c r="H401" s="75"/>
      <c r="I401" s="75"/>
      <c r="J401" s="69"/>
    </row>
    <row r="402" spans="1:10" x14ac:dyDescent="0.25">
      <c r="A402" s="69"/>
      <c r="B402" s="74"/>
      <c r="C402" s="74"/>
      <c r="D402" s="74"/>
      <c r="E402" s="74"/>
      <c r="F402" s="75"/>
      <c r="G402" s="75"/>
      <c r="H402" s="75"/>
      <c r="I402" s="75"/>
      <c r="J402" s="69"/>
    </row>
    <row r="403" spans="1:10" x14ac:dyDescent="0.25">
      <c r="A403" s="69"/>
      <c r="B403" s="74"/>
      <c r="C403" s="74"/>
      <c r="D403" s="74"/>
      <c r="E403" s="74"/>
      <c r="F403" s="75"/>
      <c r="G403" s="75"/>
      <c r="H403" s="75"/>
      <c r="I403" s="75"/>
      <c r="J403" s="69"/>
    </row>
    <row r="404" spans="1:10" x14ac:dyDescent="0.25">
      <c r="A404" s="69"/>
      <c r="B404" s="74"/>
      <c r="C404" s="74"/>
      <c r="D404" s="74"/>
      <c r="E404" s="74"/>
      <c r="F404" s="75"/>
      <c r="G404" s="75"/>
      <c r="H404" s="75"/>
      <c r="I404" s="75"/>
      <c r="J404" s="69"/>
    </row>
    <row r="405" spans="1:10" x14ac:dyDescent="0.25">
      <c r="A405" s="69"/>
      <c r="B405" s="74"/>
      <c r="C405" s="74"/>
      <c r="D405" s="74"/>
      <c r="E405" s="74"/>
      <c r="F405" s="75"/>
      <c r="G405" s="75"/>
      <c r="H405" s="75"/>
      <c r="I405" s="75"/>
      <c r="J405" s="69"/>
    </row>
    <row r="406" spans="1:10" x14ac:dyDescent="0.25">
      <c r="A406" s="69"/>
      <c r="B406" s="74"/>
      <c r="C406" s="74"/>
      <c r="D406" s="74"/>
      <c r="E406" s="74"/>
      <c r="F406" s="75"/>
      <c r="G406" s="75"/>
      <c r="H406" s="75"/>
      <c r="I406" s="75"/>
      <c r="J406" s="69"/>
    </row>
    <row r="407" spans="1:10" x14ac:dyDescent="0.25">
      <c r="A407" s="69"/>
      <c r="B407" s="74"/>
      <c r="C407" s="74"/>
      <c r="D407" s="74"/>
      <c r="E407" s="74"/>
      <c r="F407" s="75"/>
      <c r="G407" s="75"/>
      <c r="H407" s="75"/>
      <c r="I407" s="75"/>
      <c r="J407" s="69"/>
    </row>
    <row r="408" spans="1:10" x14ac:dyDescent="0.25">
      <c r="A408" s="69"/>
      <c r="B408" s="74"/>
      <c r="C408" s="74"/>
      <c r="D408" s="74"/>
      <c r="E408" s="74"/>
      <c r="F408" s="75"/>
      <c r="G408" s="75"/>
      <c r="H408" s="75"/>
      <c r="I408" s="75"/>
      <c r="J408" s="69"/>
    </row>
    <row r="409" spans="1:10" x14ac:dyDescent="0.25">
      <c r="A409" s="69"/>
      <c r="B409" s="74"/>
      <c r="C409" s="74"/>
      <c r="D409" s="74"/>
      <c r="E409" s="74"/>
      <c r="F409" s="75"/>
      <c r="G409" s="75"/>
      <c r="H409" s="75"/>
      <c r="I409" s="75"/>
      <c r="J409" s="69"/>
    </row>
    <row r="410" spans="1:10" x14ac:dyDescent="0.25">
      <c r="A410" s="69"/>
      <c r="B410" s="74"/>
      <c r="C410" s="74"/>
      <c r="D410" s="74"/>
      <c r="E410" s="74"/>
      <c r="F410" s="75"/>
      <c r="G410" s="75"/>
      <c r="H410" s="75"/>
      <c r="I410" s="75"/>
      <c r="J410" s="69"/>
    </row>
    <row r="411" spans="1:10" x14ac:dyDescent="0.25">
      <c r="A411" s="69"/>
      <c r="B411" s="74"/>
      <c r="C411" s="74"/>
      <c r="D411" s="74"/>
      <c r="E411" s="74"/>
      <c r="F411" s="75"/>
      <c r="G411" s="75"/>
      <c r="H411" s="75"/>
      <c r="I411" s="75"/>
      <c r="J411" s="69"/>
    </row>
    <row r="412" spans="1:10" x14ac:dyDescent="0.25">
      <c r="A412" s="69"/>
      <c r="B412" s="74"/>
      <c r="C412" s="74"/>
      <c r="D412" s="74"/>
      <c r="E412" s="74"/>
      <c r="F412" s="75"/>
      <c r="G412" s="75"/>
      <c r="H412" s="75"/>
      <c r="I412" s="75"/>
      <c r="J412" s="69"/>
    </row>
    <row r="413" spans="1:10" x14ac:dyDescent="0.25">
      <c r="A413" s="69"/>
      <c r="B413" s="74"/>
      <c r="C413" s="74"/>
      <c r="D413" s="74"/>
      <c r="E413" s="74"/>
      <c r="F413" s="75"/>
      <c r="G413" s="75"/>
      <c r="H413" s="75"/>
      <c r="I413" s="75"/>
      <c r="J413" s="69"/>
    </row>
    <row r="414" spans="1:10" x14ac:dyDescent="0.25">
      <c r="A414" s="69"/>
      <c r="B414" s="74"/>
      <c r="C414" s="74"/>
      <c r="D414" s="74"/>
      <c r="E414" s="74"/>
      <c r="F414" s="75"/>
      <c r="G414" s="75"/>
      <c r="H414" s="75"/>
      <c r="I414" s="75"/>
      <c r="J414" s="69"/>
    </row>
    <row r="415" spans="1:10" x14ac:dyDescent="0.25">
      <c r="A415" s="69"/>
      <c r="B415" s="74"/>
      <c r="C415" s="74"/>
      <c r="D415" s="74"/>
      <c r="E415" s="74"/>
      <c r="F415" s="75"/>
      <c r="G415" s="75"/>
      <c r="H415" s="75"/>
      <c r="I415" s="75"/>
      <c r="J415" s="69"/>
    </row>
    <row r="416" spans="1:10" x14ac:dyDescent="0.25">
      <c r="A416" s="69"/>
      <c r="B416" s="74"/>
      <c r="C416" s="74"/>
      <c r="D416" s="74"/>
      <c r="E416" s="74"/>
      <c r="F416" s="75"/>
      <c r="G416" s="75"/>
      <c r="H416" s="75"/>
      <c r="I416" s="75"/>
      <c r="J416" s="69"/>
    </row>
    <row r="417" spans="1:10" x14ac:dyDescent="0.25">
      <c r="A417" s="69"/>
      <c r="B417" s="74"/>
      <c r="C417" s="74"/>
      <c r="D417" s="74"/>
      <c r="E417" s="74"/>
      <c r="F417" s="75"/>
      <c r="G417" s="75"/>
      <c r="H417" s="75"/>
      <c r="I417" s="75"/>
      <c r="J417" s="69"/>
    </row>
    <row r="418" spans="1:10" x14ac:dyDescent="0.25">
      <c r="A418" s="69"/>
      <c r="B418" s="74"/>
      <c r="C418" s="74"/>
      <c r="D418" s="74"/>
      <c r="E418" s="74"/>
      <c r="F418" s="75"/>
      <c r="G418" s="75"/>
      <c r="H418" s="75"/>
      <c r="I418" s="75"/>
      <c r="J418" s="69"/>
    </row>
    <row r="419" spans="1:10" x14ac:dyDescent="0.25">
      <c r="A419" s="69"/>
      <c r="B419" s="74"/>
      <c r="C419" s="74"/>
      <c r="D419" s="74"/>
      <c r="E419" s="74"/>
      <c r="F419" s="75"/>
      <c r="G419" s="75"/>
      <c r="H419" s="75"/>
      <c r="I419" s="75"/>
      <c r="J419" s="69"/>
    </row>
    <row r="420" spans="1:10" x14ac:dyDescent="0.25">
      <c r="A420" s="69"/>
      <c r="B420" s="74"/>
      <c r="C420" s="76"/>
      <c r="D420" s="76"/>
      <c r="E420" s="76"/>
      <c r="F420" s="75"/>
      <c r="G420" s="75"/>
      <c r="H420" s="75"/>
      <c r="I420" s="75"/>
      <c r="J420" s="69"/>
    </row>
    <row r="421" spans="1:10" x14ac:dyDescent="0.25">
      <c r="A421" s="69"/>
      <c r="B421" s="74"/>
      <c r="C421" s="76"/>
      <c r="D421" s="76"/>
      <c r="E421" s="76"/>
      <c r="F421" s="75"/>
      <c r="G421" s="75"/>
      <c r="H421" s="75"/>
      <c r="I421" s="75"/>
      <c r="J421" s="69"/>
    </row>
    <row r="422" spans="1:10" x14ac:dyDescent="0.25">
      <c r="A422" s="69"/>
      <c r="B422" s="74"/>
      <c r="C422" s="76"/>
      <c r="D422" s="76"/>
      <c r="E422" s="76"/>
      <c r="F422" s="75"/>
      <c r="G422" s="75"/>
      <c r="H422" s="75"/>
      <c r="I422" s="75"/>
      <c r="J422" s="69"/>
    </row>
    <row r="423" spans="1:10" x14ac:dyDescent="0.25">
      <c r="A423" s="69"/>
      <c r="B423" s="74"/>
      <c r="C423" s="76"/>
      <c r="D423" s="76"/>
      <c r="E423" s="76"/>
      <c r="F423" s="75"/>
      <c r="G423" s="75"/>
      <c r="H423" s="75"/>
      <c r="I423" s="75"/>
      <c r="J423" s="69"/>
    </row>
    <row r="424" spans="1:10" x14ac:dyDescent="0.25">
      <c r="A424" s="69"/>
      <c r="B424" s="74"/>
      <c r="C424" s="76"/>
      <c r="D424" s="76"/>
      <c r="E424" s="76"/>
      <c r="F424" s="75"/>
      <c r="G424" s="75"/>
      <c r="H424" s="75"/>
      <c r="I424" s="75"/>
      <c r="J424" s="69"/>
    </row>
    <row r="425" spans="1:10" x14ac:dyDescent="0.25">
      <c r="A425" s="69"/>
      <c r="B425" s="74"/>
      <c r="C425" s="76"/>
      <c r="D425" s="76"/>
      <c r="E425" s="76"/>
      <c r="F425" s="75"/>
      <c r="G425" s="75"/>
      <c r="H425" s="75"/>
      <c r="I425" s="75"/>
      <c r="J425" s="69"/>
    </row>
    <row r="426" spans="1:10" x14ac:dyDescent="0.25">
      <c r="A426" s="69"/>
      <c r="B426" s="74"/>
      <c r="C426" s="76"/>
      <c r="D426" s="76"/>
      <c r="E426" s="76"/>
      <c r="F426" s="75"/>
      <c r="G426" s="75"/>
      <c r="H426" s="75"/>
      <c r="I426" s="75"/>
      <c r="J426" s="69"/>
    </row>
    <row r="427" spans="1:10" x14ac:dyDescent="0.25">
      <c r="A427" s="69"/>
      <c r="B427" s="74"/>
      <c r="C427" s="76"/>
      <c r="D427" s="76"/>
      <c r="E427" s="76"/>
      <c r="F427" s="75"/>
      <c r="G427" s="75"/>
      <c r="H427" s="75"/>
      <c r="I427" s="75"/>
      <c r="J427" s="69"/>
    </row>
    <row r="428" spans="1:10" x14ac:dyDescent="0.25">
      <c r="A428" s="69"/>
      <c r="B428" s="74"/>
      <c r="C428" s="76"/>
      <c r="D428" s="76"/>
      <c r="E428" s="76"/>
      <c r="F428" s="75"/>
      <c r="G428" s="75"/>
      <c r="H428" s="75"/>
      <c r="I428" s="75"/>
      <c r="J428" s="69"/>
    </row>
    <row r="429" spans="1:10" x14ac:dyDescent="0.25">
      <c r="A429" s="69"/>
      <c r="B429" s="74"/>
      <c r="C429" s="76"/>
      <c r="D429" s="76"/>
      <c r="E429" s="76"/>
      <c r="F429" s="75"/>
      <c r="G429" s="75"/>
      <c r="H429" s="75"/>
      <c r="I429" s="75"/>
      <c r="J429" s="69"/>
    </row>
    <row r="430" spans="1:10" x14ac:dyDescent="0.25">
      <c r="A430" s="69"/>
      <c r="B430" s="74"/>
      <c r="C430" s="76"/>
      <c r="D430" s="76"/>
      <c r="E430" s="76"/>
      <c r="F430" s="75"/>
      <c r="G430" s="75"/>
      <c r="H430" s="75"/>
      <c r="I430" s="75"/>
      <c r="J430" s="69"/>
    </row>
    <row r="431" spans="1:10" x14ac:dyDescent="0.25">
      <c r="A431" s="69"/>
      <c r="B431" s="74"/>
      <c r="C431" s="76"/>
      <c r="D431" s="76"/>
      <c r="E431" s="76"/>
      <c r="F431" s="75"/>
      <c r="G431" s="75"/>
      <c r="H431" s="75"/>
      <c r="I431" s="75"/>
      <c r="J431" s="69"/>
    </row>
    <row r="432" spans="1:10" x14ac:dyDescent="0.25">
      <c r="A432" s="69"/>
      <c r="B432" s="74"/>
      <c r="C432" s="76"/>
      <c r="D432" s="76"/>
      <c r="E432" s="76"/>
      <c r="F432" s="75"/>
      <c r="G432" s="75"/>
      <c r="H432" s="75"/>
      <c r="I432" s="75"/>
      <c r="J432" s="69"/>
    </row>
    <row r="433" spans="1:10" x14ac:dyDescent="0.25">
      <c r="A433" s="69"/>
      <c r="B433" s="74"/>
      <c r="C433" s="76"/>
      <c r="D433" s="76"/>
      <c r="E433" s="76"/>
      <c r="F433" s="75"/>
      <c r="G433" s="75"/>
      <c r="H433" s="75"/>
      <c r="I433" s="75"/>
      <c r="J433" s="69"/>
    </row>
    <row r="434" spans="1:10" x14ac:dyDescent="0.25">
      <c r="A434" s="69"/>
      <c r="B434" s="74"/>
      <c r="C434" s="76"/>
      <c r="D434" s="76"/>
      <c r="E434" s="76"/>
      <c r="F434" s="75"/>
      <c r="G434" s="75"/>
      <c r="H434" s="75"/>
      <c r="I434" s="75"/>
      <c r="J434" s="69"/>
    </row>
    <row r="435" spans="1:10" x14ac:dyDescent="0.25">
      <c r="A435" s="69"/>
      <c r="B435" s="74"/>
      <c r="C435" s="76"/>
      <c r="D435" s="76"/>
      <c r="E435" s="76"/>
      <c r="F435" s="75"/>
      <c r="G435" s="75"/>
      <c r="H435" s="75"/>
      <c r="I435" s="75"/>
      <c r="J435" s="69"/>
    </row>
    <row r="436" spans="1:10" x14ac:dyDescent="0.25">
      <c r="A436" s="69"/>
      <c r="B436" s="74"/>
      <c r="C436" s="76"/>
      <c r="D436" s="76"/>
      <c r="E436" s="76"/>
      <c r="F436" s="75"/>
      <c r="G436" s="75"/>
      <c r="H436" s="75"/>
      <c r="I436" s="75"/>
      <c r="J436" s="69"/>
    </row>
    <row r="437" spans="1:10" x14ac:dyDescent="0.25">
      <c r="A437" s="69"/>
      <c r="B437" s="74"/>
      <c r="C437" s="76"/>
      <c r="D437" s="76"/>
      <c r="E437" s="76"/>
      <c r="F437" s="75"/>
      <c r="G437" s="75"/>
      <c r="H437" s="75"/>
      <c r="I437" s="75"/>
      <c r="J437" s="69"/>
    </row>
    <row r="438" spans="1:10" x14ac:dyDescent="0.25">
      <c r="A438" s="69"/>
      <c r="B438" s="74"/>
      <c r="C438" s="76"/>
      <c r="D438" s="76"/>
      <c r="E438" s="76"/>
      <c r="F438" s="75"/>
      <c r="G438" s="75"/>
      <c r="H438" s="75"/>
      <c r="I438" s="75"/>
      <c r="J438" s="69"/>
    </row>
    <row r="439" spans="1:10" x14ac:dyDescent="0.25">
      <c r="A439" s="69"/>
      <c r="B439" s="74"/>
      <c r="C439" s="76"/>
      <c r="D439" s="76"/>
      <c r="E439" s="76"/>
      <c r="F439" s="75"/>
      <c r="G439" s="75"/>
      <c r="H439" s="75"/>
      <c r="I439" s="75"/>
      <c r="J439" s="69"/>
    </row>
    <row r="440" spans="1:10" x14ac:dyDescent="0.25">
      <c r="A440" s="69"/>
      <c r="B440" s="74"/>
      <c r="C440" s="76"/>
      <c r="D440" s="76"/>
      <c r="E440" s="76"/>
      <c r="F440" s="75"/>
      <c r="G440" s="75"/>
      <c r="H440" s="75"/>
      <c r="I440" s="75"/>
      <c r="J440" s="69"/>
    </row>
    <row r="441" spans="1:10" x14ac:dyDescent="0.25">
      <c r="A441" s="69"/>
      <c r="B441" s="74"/>
      <c r="C441" s="76"/>
      <c r="D441" s="76"/>
      <c r="E441" s="76"/>
      <c r="F441" s="75"/>
      <c r="G441" s="75"/>
      <c r="H441" s="75"/>
      <c r="I441" s="75"/>
      <c r="J441" s="69"/>
    </row>
    <row r="442" spans="1:10" x14ac:dyDescent="0.25">
      <c r="A442" s="69"/>
      <c r="B442" s="74"/>
      <c r="C442" s="76"/>
      <c r="D442" s="76"/>
      <c r="E442" s="76"/>
      <c r="F442" s="75"/>
      <c r="G442" s="75"/>
      <c r="H442" s="75"/>
      <c r="I442" s="75"/>
      <c r="J442" s="69"/>
    </row>
    <row r="443" spans="1:10" x14ac:dyDescent="0.25">
      <c r="A443" s="69"/>
      <c r="B443" s="74"/>
      <c r="C443" s="76"/>
      <c r="D443" s="76"/>
      <c r="E443" s="76"/>
      <c r="F443" s="75"/>
      <c r="G443" s="75"/>
      <c r="H443" s="75"/>
      <c r="I443" s="75"/>
      <c r="J443" s="69"/>
    </row>
    <row r="444" spans="1:10" x14ac:dyDescent="0.25">
      <c r="A444" s="69"/>
      <c r="B444" s="74"/>
      <c r="C444" s="76"/>
      <c r="D444" s="76"/>
      <c r="E444" s="76"/>
      <c r="F444" s="75"/>
      <c r="G444" s="75"/>
      <c r="H444" s="75"/>
      <c r="I444" s="75"/>
      <c r="J444" s="69"/>
    </row>
    <row r="445" spans="1:10" x14ac:dyDescent="0.25">
      <c r="A445" s="69"/>
      <c r="B445" s="74"/>
      <c r="C445" s="76"/>
      <c r="D445" s="76"/>
      <c r="E445" s="76"/>
      <c r="F445" s="75"/>
      <c r="G445" s="75"/>
      <c r="H445" s="75"/>
      <c r="I445" s="75"/>
      <c r="J445" s="69"/>
    </row>
    <row r="446" spans="1:10" x14ac:dyDescent="0.25">
      <c r="A446" s="69"/>
      <c r="B446" s="74"/>
      <c r="C446" s="76"/>
      <c r="D446" s="76"/>
      <c r="E446" s="76"/>
      <c r="F446" s="75"/>
      <c r="G446" s="75"/>
      <c r="H446" s="75"/>
      <c r="I446" s="75"/>
      <c r="J446" s="69"/>
    </row>
    <row r="447" spans="1:10" x14ac:dyDescent="0.25">
      <c r="A447" s="69"/>
      <c r="B447" s="74"/>
      <c r="C447" s="76"/>
      <c r="D447" s="76"/>
      <c r="E447" s="76"/>
      <c r="F447" s="75"/>
      <c r="G447" s="75"/>
      <c r="H447" s="75"/>
      <c r="I447" s="75"/>
      <c r="J447" s="69"/>
    </row>
    <row r="448" spans="1:10" x14ac:dyDescent="0.25">
      <c r="A448" s="69"/>
      <c r="B448" s="74"/>
      <c r="C448" s="76"/>
      <c r="D448" s="76"/>
      <c r="E448" s="76"/>
      <c r="F448" s="75"/>
      <c r="G448" s="75"/>
      <c r="H448" s="75"/>
      <c r="I448" s="75"/>
      <c r="J448" s="69"/>
    </row>
    <row r="449" spans="1:10" x14ac:dyDescent="0.25">
      <c r="A449" s="69"/>
      <c r="B449" s="74"/>
      <c r="C449" s="76"/>
      <c r="D449" s="76"/>
      <c r="E449" s="76"/>
      <c r="F449" s="75"/>
      <c r="G449" s="75"/>
      <c r="H449" s="75"/>
      <c r="I449" s="75"/>
      <c r="J449" s="69"/>
    </row>
    <row r="450" spans="1:10" x14ac:dyDescent="0.25">
      <c r="A450" s="69"/>
      <c r="B450" s="74"/>
      <c r="C450" s="76"/>
      <c r="D450" s="76"/>
      <c r="E450" s="76"/>
      <c r="F450" s="75"/>
      <c r="G450" s="75"/>
      <c r="H450" s="75"/>
      <c r="I450" s="75"/>
      <c r="J450" s="69"/>
    </row>
    <row r="451" spans="1:10" x14ac:dyDescent="0.25">
      <c r="A451" s="69"/>
      <c r="B451" s="74"/>
      <c r="C451" s="76"/>
      <c r="D451" s="76"/>
      <c r="E451" s="76"/>
      <c r="F451" s="75"/>
      <c r="G451" s="75"/>
      <c r="H451" s="75"/>
      <c r="I451" s="75"/>
      <c r="J451" s="69"/>
    </row>
    <row r="452" spans="1:10" x14ac:dyDescent="0.25">
      <c r="A452" s="69"/>
      <c r="B452" s="74"/>
      <c r="C452" s="76"/>
      <c r="D452" s="76"/>
      <c r="E452" s="76"/>
      <c r="F452" s="75"/>
      <c r="G452" s="75"/>
      <c r="H452" s="75"/>
      <c r="I452" s="75"/>
      <c r="J452" s="69"/>
    </row>
    <row r="453" spans="1:10" x14ac:dyDescent="0.25">
      <c r="A453" s="69"/>
      <c r="B453" s="74"/>
      <c r="C453" s="76"/>
      <c r="D453" s="76"/>
      <c r="E453" s="76"/>
      <c r="F453" s="75"/>
      <c r="G453" s="75"/>
      <c r="H453" s="75"/>
      <c r="I453" s="75"/>
      <c r="J453" s="69"/>
    </row>
    <row r="454" spans="1:10" x14ac:dyDescent="0.25">
      <c r="A454" s="69"/>
      <c r="B454" s="74"/>
      <c r="C454" s="76"/>
      <c r="D454" s="76"/>
      <c r="E454" s="76"/>
      <c r="F454" s="75"/>
      <c r="G454" s="75"/>
      <c r="H454" s="75"/>
      <c r="I454" s="75"/>
      <c r="J454" s="69"/>
    </row>
    <row r="455" spans="1:10" x14ac:dyDescent="0.25">
      <c r="A455" s="69"/>
      <c r="B455" s="74"/>
      <c r="C455" s="76"/>
      <c r="D455" s="76"/>
      <c r="E455" s="76"/>
      <c r="F455" s="75"/>
      <c r="G455" s="75"/>
      <c r="H455" s="75"/>
      <c r="I455" s="75"/>
      <c r="J455" s="69"/>
    </row>
    <row r="456" spans="1:10" x14ac:dyDescent="0.25">
      <c r="A456" s="69"/>
      <c r="B456" s="74"/>
      <c r="C456" s="76"/>
      <c r="D456" s="76"/>
      <c r="E456" s="76"/>
      <c r="F456" s="75"/>
      <c r="G456" s="75"/>
      <c r="H456" s="75"/>
      <c r="I456" s="75"/>
      <c r="J456" s="69"/>
    </row>
    <row r="457" spans="1:10" x14ac:dyDescent="0.25">
      <c r="A457" s="69"/>
      <c r="B457" s="74"/>
      <c r="C457" s="76"/>
      <c r="D457" s="76"/>
      <c r="E457" s="76"/>
      <c r="F457" s="75"/>
      <c r="G457" s="75"/>
      <c r="H457" s="75"/>
      <c r="I457" s="75"/>
      <c r="J457" s="69"/>
    </row>
    <row r="458" spans="1:10" x14ac:dyDescent="0.25">
      <c r="A458" s="69"/>
      <c r="B458" s="74"/>
      <c r="C458" s="76"/>
      <c r="D458" s="76"/>
      <c r="E458" s="76"/>
      <c r="F458" s="75"/>
      <c r="G458" s="75"/>
      <c r="H458" s="75"/>
      <c r="I458" s="75"/>
      <c r="J458" s="69"/>
    </row>
    <row r="459" spans="1:10" x14ac:dyDescent="0.25">
      <c r="A459" s="69"/>
      <c r="B459" s="74"/>
      <c r="C459" s="76"/>
      <c r="D459" s="76"/>
      <c r="E459" s="76"/>
      <c r="F459" s="75"/>
      <c r="G459" s="75"/>
      <c r="H459" s="75"/>
      <c r="I459" s="75"/>
      <c r="J459" s="69"/>
    </row>
    <row r="460" spans="1:10" x14ac:dyDescent="0.25">
      <c r="A460" s="69"/>
      <c r="B460" s="74"/>
      <c r="C460" s="76"/>
      <c r="D460" s="76"/>
      <c r="E460" s="76"/>
      <c r="F460" s="75"/>
      <c r="G460" s="75"/>
      <c r="H460" s="75"/>
      <c r="I460" s="75"/>
      <c r="J460" s="69"/>
    </row>
    <row r="461" spans="1:10" x14ac:dyDescent="0.25">
      <c r="A461" s="69"/>
      <c r="B461" s="74"/>
      <c r="C461" s="76"/>
      <c r="D461" s="76"/>
      <c r="E461" s="76"/>
      <c r="F461" s="75"/>
      <c r="G461" s="75"/>
      <c r="H461" s="75"/>
      <c r="I461" s="75"/>
      <c r="J461" s="69"/>
    </row>
    <row r="462" spans="1:10" x14ac:dyDescent="0.25">
      <c r="A462" s="69"/>
      <c r="B462" s="74"/>
      <c r="C462" s="76"/>
      <c r="D462" s="76"/>
      <c r="E462" s="76"/>
      <c r="F462" s="75"/>
      <c r="G462" s="75"/>
      <c r="H462" s="75"/>
      <c r="I462" s="75"/>
      <c r="J462" s="69"/>
    </row>
    <row r="463" spans="1:10" x14ac:dyDescent="0.25">
      <c r="A463" s="69"/>
      <c r="B463" s="74"/>
      <c r="C463" s="76"/>
      <c r="D463" s="76"/>
      <c r="E463" s="76"/>
      <c r="F463" s="75"/>
      <c r="G463" s="75"/>
      <c r="H463" s="75"/>
      <c r="I463" s="75"/>
      <c r="J463" s="69"/>
    </row>
    <row r="464" spans="1:10" x14ac:dyDescent="0.25">
      <c r="A464" s="69"/>
      <c r="B464" s="74"/>
      <c r="C464" s="76"/>
      <c r="D464" s="76"/>
      <c r="E464" s="76"/>
      <c r="F464" s="75"/>
      <c r="G464" s="75"/>
      <c r="H464" s="75"/>
      <c r="I464" s="75"/>
      <c r="J464" s="69"/>
    </row>
    <row r="465" spans="1:10" x14ac:dyDescent="0.25">
      <c r="A465" s="69"/>
      <c r="B465" s="74"/>
      <c r="C465" s="76"/>
      <c r="D465" s="76"/>
      <c r="E465" s="76"/>
      <c r="F465" s="75"/>
      <c r="G465" s="75"/>
      <c r="H465" s="75"/>
      <c r="I465" s="75"/>
      <c r="J465" s="69"/>
    </row>
    <row r="466" spans="1:10" x14ac:dyDescent="0.25">
      <c r="A466" s="69"/>
      <c r="B466" s="74"/>
      <c r="C466" s="76"/>
      <c r="D466" s="76"/>
      <c r="E466" s="76"/>
      <c r="F466" s="75"/>
      <c r="G466" s="75"/>
      <c r="H466" s="75"/>
      <c r="I466" s="75"/>
      <c r="J466" s="69"/>
    </row>
    <row r="467" spans="1:10" x14ac:dyDescent="0.25">
      <c r="A467" s="69"/>
      <c r="B467" s="74"/>
      <c r="C467" s="76"/>
      <c r="D467" s="76"/>
      <c r="E467" s="76"/>
      <c r="F467" s="75"/>
      <c r="G467" s="75"/>
      <c r="H467" s="75"/>
      <c r="I467" s="75"/>
      <c r="J467" s="69"/>
    </row>
    <row r="468" spans="1:10" x14ac:dyDescent="0.25">
      <c r="A468" s="69"/>
      <c r="B468" s="74"/>
      <c r="C468" s="76"/>
      <c r="D468" s="76"/>
      <c r="E468" s="76"/>
      <c r="F468" s="75"/>
      <c r="G468" s="75"/>
      <c r="H468" s="75"/>
      <c r="I468" s="75"/>
      <c r="J468" s="69"/>
    </row>
    <row r="469" spans="1:10" x14ac:dyDescent="0.25">
      <c r="A469" s="69"/>
      <c r="B469" s="74"/>
      <c r="C469" s="76"/>
      <c r="D469" s="76"/>
      <c r="E469" s="76"/>
      <c r="F469" s="75"/>
      <c r="G469" s="75"/>
      <c r="H469" s="75"/>
      <c r="I469" s="75"/>
      <c r="J469" s="69"/>
    </row>
    <row r="470" spans="1:10" x14ac:dyDescent="0.25">
      <c r="A470" s="69"/>
      <c r="B470" s="74"/>
      <c r="C470" s="76"/>
      <c r="D470" s="76"/>
      <c r="E470" s="76"/>
      <c r="F470" s="75"/>
      <c r="G470" s="75"/>
      <c r="H470" s="75"/>
      <c r="I470" s="75"/>
      <c r="J470" s="69"/>
    </row>
    <row r="471" spans="1:10" x14ac:dyDescent="0.25">
      <c r="A471" s="69"/>
      <c r="B471" s="74"/>
      <c r="C471" s="76"/>
      <c r="D471" s="76"/>
      <c r="E471" s="76"/>
      <c r="F471" s="75"/>
      <c r="G471" s="75"/>
      <c r="H471" s="75"/>
      <c r="I471" s="75"/>
      <c r="J471" s="69"/>
    </row>
    <row r="472" spans="1:10" x14ac:dyDescent="0.25">
      <c r="A472" s="69"/>
      <c r="B472" s="74"/>
      <c r="C472" s="76"/>
      <c r="D472" s="76"/>
      <c r="E472" s="76"/>
      <c r="F472" s="75"/>
      <c r="G472" s="75"/>
      <c r="H472" s="75"/>
      <c r="I472" s="75"/>
      <c r="J472" s="69"/>
    </row>
    <row r="473" spans="1:10" x14ac:dyDescent="0.25">
      <c r="A473" s="69"/>
      <c r="B473" s="74"/>
      <c r="C473" s="76"/>
      <c r="D473" s="76"/>
      <c r="E473" s="76"/>
      <c r="F473" s="75"/>
      <c r="G473" s="75"/>
      <c r="H473" s="75"/>
      <c r="I473" s="75"/>
      <c r="J473" s="69"/>
    </row>
    <row r="474" spans="1:10" x14ac:dyDescent="0.25">
      <c r="A474" s="69"/>
      <c r="B474" s="74"/>
      <c r="C474" s="76"/>
      <c r="D474" s="76"/>
      <c r="E474" s="76"/>
      <c r="F474" s="75"/>
      <c r="G474" s="75"/>
      <c r="H474" s="75"/>
      <c r="I474" s="75"/>
      <c r="J474" s="69"/>
    </row>
    <row r="475" spans="1:10" x14ac:dyDescent="0.25">
      <c r="A475" s="69"/>
      <c r="B475" s="74"/>
      <c r="C475" s="76"/>
      <c r="D475" s="76"/>
      <c r="E475" s="76"/>
      <c r="F475" s="75"/>
      <c r="G475" s="75"/>
      <c r="H475" s="75"/>
      <c r="I475" s="75"/>
      <c r="J475" s="69"/>
    </row>
    <row r="476" spans="1:10" x14ac:dyDescent="0.25">
      <c r="A476" s="69"/>
      <c r="B476" s="74"/>
      <c r="C476" s="76"/>
      <c r="D476" s="76"/>
      <c r="E476" s="76"/>
      <c r="F476" s="75"/>
      <c r="G476" s="75"/>
      <c r="H476" s="75"/>
      <c r="I476" s="75"/>
      <c r="J476" s="69"/>
    </row>
    <row r="477" spans="1:10" x14ac:dyDescent="0.25">
      <c r="A477" s="69"/>
      <c r="B477" s="74"/>
      <c r="C477" s="76"/>
      <c r="D477" s="76"/>
      <c r="E477" s="76"/>
      <c r="F477" s="75"/>
      <c r="G477" s="75"/>
      <c r="H477" s="75"/>
      <c r="I477" s="75"/>
      <c r="J477" s="69"/>
    </row>
    <row r="478" spans="1:10" x14ac:dyDescent="0.25">
      <c r="A478" s="69"/>
      <c r="B478" s="74"/>
      <c r="C478" s="76"/>
      <c r="D478" s="76"/>
      <c r="E478" s="76"/>
      <c r="F478" s="75"/>
      <c r="G478" s="75"/>
      <c r="H478" s="75"/>
      <c r="I478" s="75"/>
      <c r="J478" s="69"/>
    </row>
    <row r="479" spans="1:10" x14ac:dyDescent="0.25">
      <c r="A479" s="69"/>
      <c r="B479" s="74"/>
      <c r="C479" s="76"/>
      <c r="D479" s="76"/>
      <c r="E479" s="76"/>
      <c r="F479" s="75"/>
      <c r="G479" s="75"/>
      <c r="H479" s="75"/>
      <c r="I479" s="75"/>
      <c r="J479" s="69"/>
    </row>
    <row r="480" spans="1:10" x14ac:dyDescent="0.25">
      <c r="A480" s="69"/>
      <c r="B480" s="74"/>
      <c r="C480" s="76"/>
      <c r="D480" s="76"/>
      <c r="E480" s="76"/>
      <c r="F480" s="75"/>
      <c r="G480" s="75"/>
      <c r="H480" s="75"/>
      <c r="I480" s="75"/>
      <c r="J480" s="69"/>
    </row>
    <row r="481" spans="1:10" x14ac:dyDescent="0.25">
      <c r="A481" s="69"/>
      <c r="B481" s="74"/>
      <c r="C481" s="76"/>
      <c r="D481" s="76"/>
      <c r="E481" s="76"/>
      <c r="F481" s="75"/>
      <c r="G481" s="75"/>
      <c r="H481" s="75"/>
      <c r="I481" s="75"/>
      <c r="J481" s="69"/>
    </row>
    <row r="482" spans="1:10" x14ac:dyDescent="0.25">
      <c r="A482" s="69"/>
      <c r="B482" s="74"/>
      <c r="C482" s="76"/>
      <c r="D482" s="76"/>
      <c r="E482" s="76"/>
      <c r="F482" s="75"/>
      <c r="G482" s="75"/>
      <c r="H482" s="75"/>
      <c r="I482" s="75"/>
      <c r="J482" s="69"/>
    </row>
    <row r="483" spans="1:10" x14ac:dyDescent="0.25">
      <c r="A483" s="69"/>
      <c r="B483" s="74"/>
      <c r="C483" s="76"/>
      <c r="D483" s="76"/>
      <c r="E483" s="76"/>
      <c r="F483" s="75"/>
      <c r="G483" s="75"/>
      <c r="H483" s="75"/>
      <c r="I483" s="75"/>
      <c r="J483" s="69"/>
    </row>
    <row r="484" spans="1:10" x14ac:dyDescent="0.25">
      <c r="A484" s="69"/>
      <c r="B484" s="74"/>
      <c r="C484" s="76"/>
      <c r="D484" s="76"/>
      <c r="E484" s="76"/>
      <c r="F484" s="75"/>
      <c r="G484" s="75"/>
      <c r="H484" s="75"/>
      <c r="I484" s="75"/>
      <c r="J484" s="69"/>
    </row>
    <row r="485" spans="1:10" x14ac:dyDescent="0.25">
      <c r="A485" s="69"/>
      <c r="B485" s="74"/>
      <c r="C485" s="76"/>
      <c r="D485" s="76"/>
      <c r="E485" s="76"/>
      <c r="F485" s="75"/>
      <c r="G485" s="75"/>
      <c r="H485" s="75"/>
      <c r="I485" s="75"/>
      <c r="J485" s="69"/>
    </row>
    <row r="486" spans="1:10" x14ac:dyDescent="0.25">
      <c r="A486" s="69"/>
      <c r="B486" s="74"/>
      <c r="C486" s="76"/>
      <c r="D486" s="76"/>
      <c r="E486" s="76"/>
      <c r="F486" s="75"/>
      <c r="G486" s="75"/>
      <c r="H486" s="75"/>
      <c r="I486" s="75"/>
      <c r="J486" s="69"/>
    </row>
    <row r="487" spans="1:10" x14ac:dyDescent="0.25">
      <c r="A487" s="69"/>
      <c r="B487" s="74"/>
      <c r="C487" s="76"/>
      <c r="D487" s="76"/>
      <c r="E487" s="76"/>
      <c r="F487" s="75"/>
      <c r="G487" s="75"/>
      <c r="H487" s="75"/>
      <c r="I487" s="75"/>
      <c r="J487" s="69"/>
    </row>
    <row r="488" spans="1:10" x14ac:dyDescent="0.25">
      <c r="A488" s="69"/>
      <c r="B488" s="74"/>
      <c r="C488" s="76"/>
      <c r="D488" s="76"/>
      <c r="E488" s="76"/>
      <c r="F488" s="75"/>
      <c r="G488" s="75"/>
      <c r="H488" s="75"/>
      <c r="I488" s="75"/>
      <c r="J488" s="69"/>
    </row>
    <row r="489" spans="1:10" x14ac:dyDescent="0.25">
      <c r="A489" s="69"/>
      <c r="B489" s="74"/>
      <c r="C489" s="76"/>
      <c r="D489" s="76"/>
      <c r="E489" s="76"/>
      <c r="F489" s="75"/>
      <c r="G489" s="75"/>
      <c r="H489" s="75"/>
      <c r="I489" s="75"/>
      <c r="J489" s="69"/>
    </row>
    <row r="490" spans="1:10" x14ac:dyDescent="0.25">
      <c r="A490" s="69"/>
      <c r="B490" s="74"/>
      <c r="C490" s="76"/>
      <c r="D490" s="76"/>
      <c r="E490" s="76"/>
      <c r="F490" s="75"/>
      <c r="G490" s="75"/>
      <c r="H490" s="75"/>
      <c r="I490" s="75"/>
      <c r="J490" s="69"/>
    </row>
    <row r="491" spans="1:10" x14ac:dyDescent="0.25">
      <c r="A491" s="69"/>
      <c r="B491" s="74"/>
      <c r="C491" s="76"/>
      <c r="D491" s="76"/>
      <c r="E491" s="76"/>
      <c r="F491" s="75"/>
      <c r="G491" s="75"/>
      <c r="H491" s="75"/>
      <c r="I491" s="75"/>
      <c r="J491" s="69"/>
    </row>
    <row r="492" spans="1:10" x14ac:dyDescent="0.25">
      <c r="A492" s="69"/>
      <c r="B492" s="74"/>
      <c r="C492" s="76"/>
      <c r="D492" s="76"/>
      <c r="E492" s="76"/>
      <c r="F492" s="75"/>
      <c r="G492" s="75"/>
      <c r="H492" s="75"/>
      <c r="I492" s="75"/>
      <c r="J492" s="69"/>
    </row>
    <row r="493" spans="1:10" x14ac:dyDescent="0.25">
      <c r="A493" s="69"/>
      <c r="B493" s="74"/>
      <c r="C493" s="76"/>
      <c r="D493" s="76"/>
      <c r="E493" s="76"/>
      <c r="F493" s="75"/>
      <c r="G493" s="75"/>
      <c r="H493" s="75"/>
      <c r="I493" s="75"/>
      <c r="J493" s="69"/>
    </row>
    <row r="494" spans="1:10" x14ac:dyDescent="0.25">
      <c r="A494" s="69"/>
      <c r="B494" s="74"/>
      <c r="C494" s="76"/>
      <c r="D494" s="76"/>
      <c r="E494" s="76"/>
      <c r="F494" s="75"/>
      <c r="G494" s="75"/>
      <c r="H494" s="75"/>
      <c r="I494" s="75"/>
      <c r="J494" s="69"/>
    </row>
    <row r="495" spans="1:10" x14ac:dyDescent="0.25">
      <c r="A495" s="69"/>
      <c r="B495" s="74"/>
      <c r="C495" s="76"/>
      <c r="D495" s="76"/>
      <c r="E495" s="76"/>
      <c r="F495" s="75"/>
      <c r="G495" s="75"/>
      <c r="H495" s="75"/>
      <c r="I495" s="75"/>
      <c r="J495" s="69"/>
    </row>
    <row r="496" spans="1:10" x14ac:dyDescent="0.25">
      <c r="A496" s="69"/>
      <c r="B496" s="74"/>
      <c r="C496" s="76"/>
      <c r="D496" s="76"/>
      <c r="E496" s="76"/>
      <c r="F496" s="75"/>
      <c r="G496" s="75"/>
      <c r="H496" s="75"/>
      <c r="I496" s="75"/>
      <c r="J496" s="69"/>
    </row>
    <row r="497" spans="1:10" x14ac:dyDescent="0.25">
      <c r="A497" s="69"/>
      <c r="B497" s="74"/>
      <c r="C497" s="76"/>
      <c r="D497" s="76"/>
      <c r="E497" s="76"/>
      <c r="F497" s="75"/>
      <c r="G497" s="75"/>
      <c r="H497" s="75"/>
      <c r="I497" s="75"/>
      <c r="J497" s="69"/>
    </row>
    <row r="498" spans="1:10" x14ac:dyDescent="0.25">
      <c r="A498" s="69"/>
      <c r="B498" s="74"/>
      <c r="C498" s="76"/>
      <c r="D498" s="76"/>
      <c r="E498" s="76"/>
      <c r="F498" s="75"/>
      <c r="G498" s="75"/>
      <c r="H498" s="75"/>
      <c r="I498" s="75"/>
      <c r="J498" s="69"/>
    </row>
    <row r="499" spans="1:10" x14ac:dyDescent="0.25">
      <c r="A499" s="69"/>
      <c r="B499" s="74"/>
      <c r="C499" s="76"/>
      <c r="D499" s="76"/>
      <c r="E499" s="76"/>
      <c r="F499" s="75"/>
      <c r="G499" s="75"/>
      <c r="H499" s="75"/>
      <c r="I499" s="75"/>
      <c r="J499" s="69"/>
    </row>
    <row r="500" spans="1:10" x14ac:dyDescent="0.25">
      <c r="A500" s="69"/>
      <c r="B500" s="74"/>
      <c r="C500" s="76"/>
      <c r="D500" s="76"/>
      <c r="E500" s="76"/>
      <c r="F500" s="75"/>
      <c r="G500" s="75"/>
      <c r="H500" s="75"/>
      <c r="I500" s="75"/>
      <c r="J500" s="69"/>
    </row>
    <row r="501" spans="1:10" x14ac:dyDescent="0.25">
      <c r="A501" s="69"/>
      <c r="B501" s="74"/>
      <c r="C501" s="76"/>
      <c r="D501" s="76"/>
      <c r="E501" s="76"/>
      <c r="F501" s="75"/>
      <c r="G501" s="75"/>
      <c r="H501" s="75"/>
      <c r="I501" s="75"/>
      <c r="J501" s="69"/>
    </row>
    <row r="502" spans="1:10" x14ac:dyDescent="0.25">
      <c r="A502" s="69"/>
      <c r="B502" s="74"/>
      <c r="C502" s="76"/>
      <c r="D502" s="76"/>
      <c r="E502" s="76"/>
      <c r="F502" s="75"/>
      <c r="G502" s="75"/>
      <c r="H502" s="75"/>
      <c r="I502" s="75"/>
      <c r="J502" s="69"/>
    </row>
    <row r="503" spans="1:10" x14ac:dyDescent="0.25">
      <c r="A503" s="69"/>
      <c r="B503" s="74"/>
      <c r="C503" s="76"/>
      <c r="D503" s="76"/>
      <c r="E503" s="76"/>
      <c r="F503" s="75"/>
      <c r="G503" s="75"/>
      <c r="H503" s="75"/>
      <c r="I503" s="75"/>
      <c r="J503" s="69"/>
    </row>
    <row r="504" spans="1:10" x14ac:dyDescent="0.25">
      <c r="A504" s="69"/>
      <c r="B504" s="74"/>
      <c r="C504" s="76"/>
      <c r="D504" s="76"/>
      <c r="E504" s="76"/>
      <c r="F504" s="75"/>
      <c r="G504" s="75"/>
      <c r="H504" s="75"/>
      <c r="I504" s="75"/>
      <c r="J504" s="69"/>
    </row>
    <row r="505" spans="1:10" x14ac:dyDescent="0.25">
      <c r="A505" s="69"/>
      <c r="B505" s="74"/>
      <c r="C505" s="76"/>
      <c r="D505" s="76"/>
      <c r="E505" s="76"/>
      <c r="F505" s="75"/>
      <c r="G505" s="75"/>
      <c r="H505" s="75"/>
      <c r="I505" s="75"/>
      <c r="J505" s="69"/>
    </row>
    <row r="506" spans="1:10" x14ac:dyDescent="0.25">
      <c r="A506" s="69"/>
      <c r="B506" s="74"/>
      <c r="C506" s="73"/>
      <c r="D506" s="73"/>
      <c r="E506" s="73"/>
      <c r="F506" s="75"/>
      <c r="G506" s="75"/>
      <c r="H506" s="75"/>
      <c r="I506" s="75"/>
      <c r="J506" s="69"/>
    </row>
    <row r="507" spans="1:10" x14ac:dyDescent="0.25">
      <c r="A507" s="69"/>
      <c r="B507" s="74"/>
      <c r="C507" s="73"/>
      <c r="D507" s="73"/>
      <c r="E507" s="73"/>
      <c r="F507" s="75"/>
      <c r="G507" s="75"/>
      <c r="H507" s="75"/>
      <c r="I507" s="75"/>
      <c r="J507" s="69"/>
    </row>
    <row r="508" spans="1:10" x14ac:dyDescent="0.25">
      <c r="A508" s="69"/>
      <c r="B508" s="74"/>
      <c r="C508" s="73"/>
      <c r="D508" s="73"/>
      <c r="E508" s="73"/>
      <c r="F508" s="75"/>
      <c r="G508" s="75"/>
      <c r="H508" s="75"/>
      <c r="I508" s="75"/>
      <c r="J508" s="69"/>
    </row>
    <row r="509" spans="1:10" x14ac:dyDescent="0.25">
      <c r="A509" s="69"/>
      <c r="B509" s="74"/>
      <c r="C509" s="73"/>
      <c r="D509" s="73"/>
      <c r="E509" s="73"/>
      <c r="F509" s="75"/>
      <c r="G509" s="75"/>
      <c r="H509" s="75"/>
      <c r="I509" s="75"/>
      <c r="J509" s="69"/>
    </row>
    <row r="510" spans="1:10" x14ac:dyDescent="0.25">
      <c r="A510" s="69"/>
      <c r="B510" s="74"/>
      <c r="C510" s="73"/>
      <c r="D510" s="73"/>
      <c r="E510" s="73"/>
      <c r="F510" s="75"/>
      <c r="G510" s="75"/>
      <c r="H510" s="75"/>
      <c r="I510" s="75"/>
      <c r="J510" s="69"/>
    </row>
    <row r="511" spans="1:10" x14ac:dyDescent="0.25">
      <c r="A511" s="69"/>
      <c r="B511" s="74"/>
      <c r="C511" s="73"/>
      <c r="D511" s="73"/>
      <c r="E511" s="73"/>
      <c r="F511" s="75"/>
      <c r="G511" s="75"/>
      <c r="H511" s="75"/>
      <c r="I511" s="75"/>
      <c r="J511" s="69"/>
    </row>
    <row r="512" spans="1:10" x14ac:dyDescent="0.25">
      <c r="A512" s="69"/>
      <c r="B512" s="74"/>
      <c r="C512" s="73"/>
      <c r="D512" s="73"/>
      <c r="E512" s="73"/>
      <c r="F512" s="75"/>
      <c r="G512" s="75"/>
      <c r="H512" s="75"/>
      <c r="I512" s="75"/>
      <c r="J512" s="69"/>
    </row>
    <row r="513" spans="1:10" x14ac:dyDescent="0.25">
      <c r="A513" s="69"/>
      <c r="B513" s="74"/>
      <c r="C513" s="73"/>
      <c r="D513" s="73"/>
      <c r="E513" s="73"/>
      <c r="F513" s="75"/>
      <c r="G513" s="75"/>
      <c r="H513" s="75"/>
      <c r="I513" s="75"/>
      <c r="J513" s="69"/>
    </row>
    <row r="514" spans="1:10" x14ac:dyDescent="0.25">
      <c r="A514" s="69"/>
      <c r="B514" s="74"/>
      <c r="C514" s="73"/>
      <c r="D514" s="73"/>
      <c r="E514" s="73"/>
      <c r="F514" s="75"/>
      <c r="G514" s="75"/>
      <c r="H514" s="75"/>
      <c r="I514" s="75"/>
      <c r="J514" s="69"/>
    </row>
    <row r="515" spans="1:10" x14ac:dyDescent="0.25">
      <c r="A515" s="69"/>
      <c r="B515" s="74"/>
      <c r="C515" s="73"/>
      <c r="D515" s="73"/>
      <c r="E515" s="73"/>
      <c r="F515" s="75"/>
      <c r="G515" s="75"/>
      <c r="H515" s="75"/>
      <c r="I515" s="75"/>
      <c r="J515" s="69"/>
    </row>
    <row r="516" spans="1:10" x14ac:dyDescent="0.25">
      <c r="A516" s="69"/>
      <c r="B516" s="74"/>
      <c r="C516" s="73"/>
      <c r="D516" s="73"/>
      <c r="E516" s="73"/>
      <c r="F516" s="75"/>
      <c r="G516" s="75"/>
      <c r="H516" s="75"/>
      <c r="I516" s="75"/>
      <c r="J516" s="69"/>
    </row>
    <row r="517" spans="1:10" x14ac:dyDescent="0.25">
      <c r="A517" s="69"/>
      <c r="B517" s="74"/>
      <c r="C517" s="73"/>
      <c r="D517" s="73"/>
      <c r="E517" s="73"/>
      <c r="F517" s="75"/>
      <c r="G517" s="75"/>
      <c r="H517" s="75"/>
      <c r="I517" s="75"/>
      <c r="J517" s="69"/>
    </row>
    <row r="518" spans="1:10" x14ac:dyDescent="0.25">
      <c r="A518" s="69"/>
      <c r="B518" s="74"/>
      <c r="C518" s="73"/>
      <c r="D518" s="73"/>
      <c r="E518" s="73"/>
      <c r="F518" s="75"/>
      <c r="G518" s="75"/>
      <c r="H518" s="75"/>
      <c r="I518" s="75"/>
      <c r="J518" s="69"/>
    </row>
    <row r="519" spans="1:10" x14ac:dyDescent="0.25">
      <c r="A519" s="69"/>
      <c r="B519" s="74"/>
      <c r="C519" s="73"/>
      <c r="D519" s="73"/>
      <c r="E519" s="73"/>
      <c r="F519" s="75"/>
      <c r="G519" s="75"/>
      <c r="H519" s="75"/>
      <c r="I519" s="75"/>
      <c r="J519" s="69"/>
    </row>
    <row r="520" spans="1:10" x14ac:dyDescent="0.25">
      <c r="A520" s="69"/>
      <c r="B520" s="74"/>
      <c r="C520" s="73"/>
      <c r="D520" s="73"/>
      <c r="E520" s="73"/>
      <c r="F520" s="75"/>
      <c r="G520" s="75"/>
      <c r="H520" s="75"/>
      <c r="I520" s="75"/>
      <c r="J520" s="69"/>
    </row>
    <row r="521" spans="1:10" x14ac:dyDescent="0.25">
      <c r="A521" s="69"/>
      <c r="B521" s="74"/>
      <c r="C521" s="73"/>
      <c r="D521" s="73"/>
      <c r="E521" s="73"/>
      <c r="F521" s="72"/>
      <c r="G521" s="72"/>
      <c r="H521" s="72"/>
      <c r="I521" s="72"/>
      <c r="J521" s="69"/>
    </row>
    <row r="522" spans="1:10" x14ac:dyDescent="0.25">
      <c r="A522" s="69"/>
      <c r="B522" s="74"/>
      <c r="C522" s="73"/>
      <c r="D522" s="73"/>
      <c r="E522" s="73"/>
      <c r="F522" s="72"/>
      <c r="G522" s="72"/>
      <c r="H522" s="72"/>
      <c r="I522" s="72"/>
      <c r="J522" s="69"/>
    </row>
    <row r="523" spans="1:10" x14ac:dyDescent="0.25">
      <c r="A523" s="69"/>
      <c r="B523" s="74"/>
      <c r="C523" s="73"/>
      <c r="D523" s="73"/>
      <c r="E523" s="73"/>
      <c r="F523" s="72"/>
      <c r="G523" s="72"/>
      <c r="H523" s="72"/>
      <c r="I523" s="72"/>
      <c r="J523" s="69"/>
    </row>
    <row r="524" spans="1:10" x14ac:dyDescent="0.25">
      <c r="A524" s="69"/>
      <c r="B524" s="74"/>
      <c r="C524" s="73"/>
      <c r="D524" s="73"/>
      <c r="E524" s="73"/>
      <c r="F524" s="72"/>
      <c r="G524" s="72"/>
      <c r="H524" s="72"/>
      <c r="I524" s="72"/>
      <c r="J524" s="69"/>
    </row>
    <row r="525" spans="1:10" x14ac:dyDescent="0.25">
      <c r="A525" s="69"/>
      <c r="B525" s="74"/>
      <c r="C525" s="73"/>
      <c r="D525" s="73"/>
      <c r="E525" s="73"/>
      <c r="F525" s="72"/>
      <c r="G525" s="72"/>
      <c r="H525" s="72"/>
      <c r="I525" s="72"/>
      <c r="J525" s="69"/>
    </row>
    <row r="526" spans="1:10" x14ac:dyDescent="0.25">
      <c r="A526" s="69"/>
      <c r="B526" s="74"/>
      <c r="C526" s="73"/>
      <c r="D526" s="73"/>
      <c r="E526" s="73"/>
      <c r="F526" s="72"/>
      <c r="G526" s="72"/>
      <c r="H526" s="72"/>
      <c r="I526" s="72"/>
      <c r="J526" s="69"/>
    </row>
    <row r="527" spans="1:10" x14ac:dyDescent="0.25">
      <c r="A527" s="69"/>
      <c r="B527" s="74"/>
      <c r="C527" s="73"/>
      <c r="D527" s="73"/>
      <c r="E527" s="73"/>
      <c r="F527" s="72"/>
      <c r="G527" s="72"/>
      <c r="H527" s="72"/>
      <c r="I527" s="72"/>
      <c r="J527" s="69"/>
    </row>
    <row r="528" spans="1:10" x14ac:dyDescent="0.25">
      <c r="A528" s="69"/>
      <c r="B528" s="74"/>
      <c r="C528" s="73"/>
      <c r="D528" s="73"/>
      <c r="E528" s="73"/>
      <c r="F528" s="72"/>
      <c r="G528" s="72"/>
      <c r="H528" s="72"/>
      <c r="I528" s="72"/>
      <c r="J528" s="69"/>
    </row>
    <row r="529" spans="1:10" x14ac:dyDescent="0.25">
      <c r="A529" s="69"/>
      <c r="B529" s="74"/>
      <c r="C529" s="73"/>
      <c r="D529" s="73"/>
      <c r="E529" s="73"/>
      <c r="F529" s="72"/>
      <c r="G529" s="72"/>
      <c r="H529" s="72"/>
      <c r="I529" s="72"/>
      <c r="J529" s="69"/>
    </row>
    <row r="530" spans="1:10" x14ac:dyDescent="0.25">
      <c r="A530" s="69"/>
      <c r="B530" s="74"/>
      <c r="C530" s="73"/>
      <c r="D530" s="73"/>
      <c r="E530" s="73"/>
      <c r="F530" s="72"/>
      <c r="G530" s="72"/>
      <c r="H530" s="72"/>
      <c r="I530" s="72"/>
      <c r="J530" s="69"/>
    </row>
    <row r="531" spans="1:10" x14ac:dyDescent="0.25">
      <c r="A531" s="69"/>
      <c r="B531" s="74"/>
      <c r="C531" s="73"/>
      <c r="D531" s="73"/>
      <c r="E531" s="73"/>
      <c r="F531" s="72"/>
      <c r="G531" s="72"/>
      <c r="H531" s="72"/>
      <c r="I531" s="72"/>
      <c r="J531" s="69"/>
    </row>
    <row r="532" spans="1:10" x14ac:dyDescent="0.25">
      <c r="A532" s="69"/>
      <c r="B532" s="74"/>
      <c r="C532" s="73"/>
      <c r="D532" s="73"/>
      <c r="E532" s="73"/>
      <c r="F532" s="72"/>
      <c r="G532" s="72"/>
      <c r="H532" s="72"/>
      <c r="I532" s="72"/>
      <c r="J532" s="69"/>
    </row>
    <row r="533" spans="1:10" x14ac:dyDescent="0.25">
      <c r="A533" s="69"/>
      <c r="B533" s="74"/>
      <c r="C533" s="73"/>
      <c r="D533" s="73"/>
      <c r="E533" s="73"/>
      <c r="F533" s="72"/>
      <c r="G533" s="72"/>
      <c r="H533" s="72"/>
      <c r="I533" s="72"/>
      <c r="J533" s="69"/>
    </row>
    <row r="534" spans="1:10" x14ac:dyDescent="0.25">
      <c r="A534" s="69"/>
      <c r="B534" s="74"/>
      <c r="C534" s="73"/>
      <c r="D534" s="73"/>
      <c r="E534" s="73"/>
      <c r="F534" s="72"/>
      <c r="G534" s="72"/>
      <c r="H534" s="72"/>
      <c r="I534" s="72"/>
      <c r="J534" s="69"/>
    </row>
    <row r="535" spans="1:10" x14ac:dyDescent="0.25">
      <c r="A535" s="69"/>
      <c r="B535" s="74"/>
      <c r="C535" s="73"/>
      <c r="D535" s="73"/>
      <c r="E535" s="73"/>
      <c r="F535" s="72"/>
      <c r="G535" s="72"/>
      <c r="H535" s="72"/>
      <c r="I535" s="72"/>
      <c r="J535" s="69"/>
    </row>
    <row r="536" spans="1:10" x14ac:dyDescent="0.25">
      <c r="A536" s="69"/>
      <c r="B536" s="74"/>
      <c r="C536" s="73"/>
      <c r="D536" s="73"/>
      <c r="E536" s="73"/>
      <c r="F536" s="72"/>
      <c r="G536" s="72"/>
      <c r="H536" s="72"/>
      <c r="I536" s="72"/>
      <c r="J536" s="69"/>
    </row>
    <row r="537" spans="1:10" x14ac:dyDescent="0.25">
      <c r="A537" s="69"/>
      <c r="B537" s="74"/>
      <c r="C537" s="73"/>
      <c r="D537" s="73"/>
      <c r="E537" s="73"/>
      <c r="F537" s="72"/>
      <c r="G537" s="72"/>
      <c r="H537" s="72"/>
      <c r="I537" s="72"/>
      <c r="J537" s="69"/>
    </row>
    <row r="538" spans="1:10" x14ac:dyDescent="0.25">
      <c r="A538" s="69"/>
      <c r="B538" s="74"/>
      <c r="C538" s="73"/>
      <c r="D538" s="73"/>
      <c r="E538" s="73"/>
      <c r="F538" s="72"/>
      <c r="G538" s="72"/>
      <c r="H538" s="72"/>
      <c r="I538" s="72"/>
      <c r="J538" s="69"/>
    </row>
    <row r="539" spans="1:10" x14ac:dyDescent="0.25">
      <c r="A539" s="69"/>
      <c r="B539" s="74"/>
      <c r="C539" s="73"/>
      <c r="D539" s="73"/>
      <c r="E539" s="73"/>
      <c r="F539" s="72"/>
      <c r="G539" s="72"/>
      <c r="H539" s="72"/>
      <c r="I539" s="72"/>
      <c r="J539" s="69"/>
    </row>
    <row r="540" spans="1:10" x14ac:dyDescent="0.25">
      <c r="A540" s="69"/>
      <c r="B540" s="74"/>
      <c r="C540" s="73"/>
      <c r="D540" s="73"/>
      <c r="E540" s="73"/>
      <c r="F540" s="72"/>
      <c r="G540" s="72"/>
      <c r="H540" s="72"/>
      <c r="I540" s="72"/>
      <c r="J540" s="69"/>
    </row>
    <row r="541" spans="1:10" x14ac:dyDescent="0.25">
      <c r="A541" s="69"/>
      <c r="B541" s="74"/>
      <c r="C541" s="73"/>
      <c r="D541" s="73"/>
      <c r="E541" s="73"/>
      <c r="F541" s="72"/>
      <c r="G541" s="72"/>
      <c r="H541" s="72"/>
      <c r="I541" s="72"/>
      <c r="J541" s="69"/>
    </row>
    <row r="542" spans="1:10" x14ac:dyDescent="0.25">
      <c r="A542" s="69"/>
      <c r="B542" s="74"/>
      <c r="C542" s="73"/>
      <c r="D542" s="73"/>
      <c r="E542" s="73"/>
      <c r="F542" s="72"/>
      <c r="G542" s="72"/>
      <c r="H542" s="72"/>
      <c r="I542" s="72"/>
      <c r="J542" s="69"/>
    </row>
    <row r="543" spans="1:10" x14ac:dyDescent="0.25">
      <c r="A543" s="69"/>
      <c r="B543" s="74"/>
      <c r="C543" s="73"/>
      <c r="D543" s="73"/>
      <c r="E543" s="73"/>
      <c r="F543" s="72"/>
      <c r="G543" s="72"/>
      <c r="H543" s="72"/>
      <c r="I543" s="72"/>
      <c r="J543" s="69"/>
    </row>
    <row r="544" spans="1:10" x14ac:dyDescent="0.25">
      <c r="A544" s="69"/>
      <c r="B544" s="74"/>
      <c r="C544" s="73"/>
      <c r="D544" s="73"/>
      <c r="E544" s="73"/>
      <c r="F544" s="72"/>
      <c r="G544" s="72"/>
      <c r="H544" s="72"/>
      <c r="I544" s="72"/>
      <c r="J544" s="69"/>
    </row>
    <row r="545" spans="1:10" x14ac:dyDescent="0.25">
      <c r="A545" s="69"/>
      <c r="B545" s="74"/>
      <c r="C545" s="73"/>
      <c r="D545" s="73"/>
      <c r="E545" s="73"/>
      <c r="F545" s="72"/>
      <c r="G545" s="72"/>
      <c r="H545" s="72"/>
      <c r="I545" s="72"/>
      <c r="J545" s="69"/>
    </row>
    <row r="546" spans="1:10" x14ac:dyDescent="0.25">
      <c r="A546" s="69"/>
      <c r="B546" s="74"/>
      <c r="C546" s="73"/>
      <c r="D546" s="73"/>
      <c r="E546" s="73"/>
      <c r="F546" s="72"/>
      <c r="G546" s="72"/>
      <c r="H546" s="72"/>
      <c r="I546" s="72"/>
      <c r="J546" s="69"/>
    </row>
    <row r="547" spans="1:10" x14ac:dyDescent="0.25">
      <c r="A547" s="69"/>
      <c r="B547" s="74"/>
      <c r="C547" s="73"/>
      <c r="D547" s="73"/>
      <c r="E547" s="73"/>
      <c r="F547" s="72"/>
      <c r="G547" s="72"/>
      <c r="H547" s="72"/>
      <c r="I547" s="72"/>
      <c r="J547" s="69"/>
    </row>
    <row r="548" spans="1:10" x14ac:dyDescent="0.25">
      <c r="A548" s="69"/>
      <c r="B548" s="73"/>
      <c r="C548" s="73"/>
      <c r="D548" s="73"/>
      <c r="E548" s="73"/>
      <c r="F548" s="72"/>
      <c r="G548" s="72"/>
      <c r="H548" s="72"/>
      <c r="I548" s="72"/>
      <c r="J548" s="69"/>
    </row>
    <row r="549" spans="1:10" x14ac:dyDescent="0.25">
      <c r="A549" s="69"/>
      <c r="B549" s="73"/>
      <c r="C549" s="73"/>
      <c r="D549" s="73"/>
      <c r="E549" s="73"/>
      <c r="F549" s="72"/>
      <c r="G549" s="72"/>
      <c r="H549" s="72"/>
      <c r="I549" s="72"/>
      <c r="J549" s="69"/>
    </row>
    <row r="550" spans="1:10" x14ac:dyDescent="0.25">
      <c r="A550" s="69"/>
      <c r="B550" s="73"/>
      <c r="C550" s="73"/>
      <c r="D550" s="73"/>
      <c r="E550" s="73"/>
      <c r="F550" s="72"/>
      <c r="G550" s="72"/>
      <c r="H550" s="72"/>
      <c r="I550" s="72"/>
      <c r="J550" s="69"/>
    </row>
    <row r="551" spans="1:10" x14ac:dyDescent="0.25">
      <c r="A551" s="69"/>
      <c r="B551" s="73"/>
      <c r="C551" s="73"/>
      <c r="D551" s="73"/>
      <c r="E551" s="73"/>
      <c r="F551" s="72"/>
      <c r="G551" s="72"/>
      <c r="H551" s="72"/>
      <c r="I551" s="72"/>
      <c r="J551" s="69"/>
    </row>
    <row r="552" spans="1:10" x14ac:dyDescent="0.25">
      <c r="A552" s="69"/>
      <c r="B552" s="73"/>
      <c r="C552" s="73"/>
      <c r="D552" s="73"/>
      <c r="E552" s="73"/>
      <c r="F552" s="72"/>
      <c r="G552" s="72"/>
      <c r="H552" s="72"/>
      <c r="I552" s="72"/>
      <c r="J552" s="69"/>
    </row>
    <row r="553" spans="1:10" x14ac:dyDescent="0.25">
      <c r="A553" s="69"/>
      <c r="B553" s="73"/>
      <c r="C553" s="73"/>
      <c r="D553" s="73"/>
      <c r="E553" s="73"/>
      <c r="F553" s="72"/>
      <c r="G553" s="72"/>
      <c r="H553" s="72"/>
      <c r="I553" s="72"/>
      <c r="J553" s="69"/>
    </row>
    <row r="554" spans="1:10" x14ac:dyDescent="0.25">
      <c r="A554" s="69"/>
      <c r="B554" s="73"/>
      <c r="C554" s="73"/>
      <c r="D554" s="73"/>
      <c r="E554" s="73"/>
      <c r="F554" s="72"/>
      <c r="G554" s="72"/>
      <c r="H554" s="72"/>
      <c r="I554" s="72"/>
      <c r="J554" s="69"/>
    </row>
    <row r="555" spans="1:10" x14ac:dyDescent="0.25">
      <c r="A555" s="69"/>
      <c r="B555" s="73"/>
      <c r="C555" s="73"/>
      <c r="D555" s="73"/>
      <c r="E555" s="73"/>
      <c r="F555" s="72"/>
      <c r="G555" s="72"/>
      <c r="H555" s="72"/>
      <c r="I555" s="72"/>
      <c r="J555" s="69"/>
    </row>
    <row r="556" spans="1:10" x14ac:dyDescent="0.25">
      <c r="A556" s="69"/>
      <c r="B556" s="73"/>
      <c r="C556" s="73"/>
      <c r="D556" s="73"/>
      <c r="E556" s="73"/>
      <c r="F556" s="72"/>
      <c r="G556" s="72"/>
      <c r="H556" s="72"/>
      <c r="I556" s="72"/>
      <c r="J556" s="69"/>
    </row>
    <row r="557" spans="1:10" x14ac:dyDescent="0.25">
      <c r="A557" s="69"/>
      <c r="B557" s="73"/>
      <c r="C557" s="73"/>
      <c r="D557" s="73"/>
      <c r="E557" s="73"/>
      <c r="F557" s="72"/>
      <c r="G557" s="72"/>
      <c r="H557" s="72"/>
      <c r="I557" s="72"/>
      <c r="J557" s="69"/>
    </row>
    <row r="558" spans="1:10" x14ac:dyDescent="0.25">
      <c r="A558" s="69"/>
      <c r="B558" s="73"/>
      <c r="C558" s="73"/>
      <c r="D558" s="73"/>
      <c r="E558" s="73"/>
      <c r="F558" s="72"/>
      <c r="G558" s="72"/>
      <c r="H558" s="72"/>
      <c r="I558" s="72"/>
      <c r="J558" s="69"/>
    </row>
    <row r="559" spans="1:10" x14ac:dyDescent="0.25">
      <c r="A559" s="69"/>
      <c r="B559" s="73"/>
      <c r="C559" s="73"/>
      <c r="D559" s="73"/>
      <c r="E559" s="73"/>
      <c r="F559" s="72"/>
      <c r="G559" s="72"/>
      <c r="H559" s="72"/>
      <c r="I559" s="72"/>
      <c r="J559" s="69"/>
    </row>
    <row r="560" spans="1:10" x14ac:dyDescent="0.25">
      <c r="A560" s="69"/>
      <c r="B560" s="73"/>
      <c r="C560" s="73"/>
      <c r="D560" s="73"/>
      <c r="E560" s="73"/>
      <c r="F560" s="72"/>
      <c r="G560" s="72"/>
      <c r="H560" s="72"/>
      <c r="I560" s="72"/>
      <c r="J560" s="69"/>
    </row>
    <row r="561" spans="1:10" x14ac:dyDescent="0.25">
      <c r="A561" s="69"/>
      <c r="B561" s="73"/>
      <c r="C561" s="73"/>
      <c r="D561" s="73"/>
      <c r="E561" s="73"/>
      <c r="F561" s="72"/>
      <c r="G561" s="72"/>
      <c r="H561" s="72"/>
      <c r="I561" s="72"/>
      <c r="J561" s="69"/>
    </row>
    <row r="562" spans="1:10" x14ac:dyDescent="0.25">
      <c r="A562" s="69"/>
      <c r="B562" s="73"/>
      <c r="C562" s="73"/>
      <c r="D562" s="73"/>
      <c r="E562" s="73"/>
      <c r="F562" s="72"/>
      <c r="G562" s="72"/>
      <c r="H562" s="72"/>
      <c r="I562" s="72"/>
      <c r="J562" s="69"/>
    </row>
    <row r="563" spans="1:10" x14ac:dyDescent="0.25">
      <c r="A563" s="69"/>
      <c r="B563" s="73"/>
      <c r="C563" s="73"/>
      <c r="D563" s="73"/>
      <c r="E563" s="73"/>
      <c r="F563" s="72"/>
      <c r="G563" s="72"/>
      <c r="H563" s="72"/>
      <c r="I563" s="72"/>
      <c r="J563" s="69"/>
    </row>
    <row r="564" spans="1:10" x14ac:dyDescent="0.25">
      <c r="A564" s="69"/>
      <c r="B564" s="73"/>
      <c r="C564" s="73"/>
      <c r="D564" s="73"/>
      <c r="E564" s="73"/>
      <c r="F564" s="72"/>
      <c r="G564" s="72"/>
      <c r="H564" s="72"/>
      <c r="I564" s="72"/>
      <c r="J564" s="69"/>
    </row>
    <row r="565" spans="1:10" x14ac:dyDescent="0.25">
      <c r="A565" s="69"/>
      <c r="B565" s="73"/>
      <c r="C565" s="73"/>
      <c r="D565" s="73"/>
      <c r="E565" s="73"/>
      <c r="F565" s="72"/>
      <c r="G565" s="72"/>
      <c r="H565" s="72"/>
      <c r="I565" s="72"/>
      <c r="J565" s="69"/>
    </row>
    <row r="566" spans="1:10" x14ac:dyDescent="0.25">
      <c r="A566" s="69"/>
      <c r="B566" s="73"/>
      <c r="C566" s="73"/>
      <c r="D566" s="73"/>
      <c r="E566" s="73"/>
      <c r="F566" s="72"/>
      <c r="G566" s="72"/>
      <c r="H566" s="72"/>
      <c r="I566" s="72"/>
      <c r="J566" s="69"/>
    </row>
    <row r="567" spans="1:10" x14ac:dyDescent="0.25">
      <c r="A567" s="69"/>
      <c r="B567" s="73"/>
      <c r="C567" s="73"/>
      <c r="D567" s="73"/>
      <c r="E567" s="73"/>
      <c r="F567" s="72"/>
      <c r="G567" s="72"/>
      <c r="H567" s="72"/>
      <c r="I567" s="72"/>
      <c r="J567" s="69"/>
    </row>
    <row r="568" spans="1:10" x14ac:dyDescent="0.25">
      <c r="A568" s="69"/>
      <c r="B568" s="73"/>
      <c r="C568" s="73"/>
      <c r="D568" s="73"/>
      <c r="E568" s="73"/>
      <c r="F568" s="72"/>
      <c r="G568" s="72"/>
      <c r="H568" s="72"/>
      <c r="I568" s="72"/>
      <c r="J568" s="69"/>
    </row>
    <row r="569" spans="1:10" x14ac:dyDescent="0.25">
      <c r="A569" s="69"/>
      <c r="B569" s="73"/>
      <c r="C569" s="73"/>
      <c r="D569" s="73"/>
      <c r="E569" s="73"/>
      <c r="F569" s="72"/>
      <c r="G569" s="72"/>
      <c r="H569" s="72"/>
      <c r="I569" s="72"/>
      <c r="J569" s="69"/>
    </row>
    <row r="570" spans="1:10" x14ac:dyDescent="0.25">
      <c r="A570" s="69"/>
      <c r="B570" s="73"/>
      <c r="C570" s="73"/>
      <c r="D570" s="73"/>
      <c r="E570" s="73"/>
      <c r="F570" s="72"/>
      <c r="G570" s="72"/>
      <c r="H570" s="72"/>
      <c r="I570" s="72"/>
      <c r="J570" s="69"/>
    </row>
    <row r="571" spans="1:10" x14ac:dyDescent="0.25">
      <c r="A571" s="69"/>
      <c r="B571" s="73"/>
      <c r="C571" s="73"/>
      <c r="D571" s="73"/>
      <c r="E571" s="73"/>
      <c r="F571" s="72"/>
      <c r="G571" s="72"/>
      <c r="H571" s="72"/>
      <c r="I571" s="72"/>
      <c r="J571" s="69"/>
    </row>
    <row r="572" spans="1:10" x14ac:dyDescent="0.25">
      <c r="A572" s="69"/>
      <c r="B572" s="73"/>
      <c r="C572" s="73"/>
      <c r="D572" s="73"/>
      <c r="E572" s="73"/>
      <c r="F572" s="72"/>
      <c r="G572" s="72"/>
      <c r="H572" s="72"/>
      <c r="I572" s="72"/>
      <c r="J572" s="69"/>
    </row>
    <row r="573" spans="1:10" x14ac:dyDescent="0.25">
      <c r="A573" s="69"/>
      <c r="B573" s="73"/>
      <c r="C573" s="73"/>
      <c r="D573" s="73"/>
      <c r="E573" s="73"/>
      <c r="F573" s="72"/>
      <c r="G573" s="72"/>
      <c r="H573" s="72"/>
      <c r="I573" s="72"/>
      <c r="J573" s="69"/>
    </row>
    <row r="574" spans="1:10" x14ac:dyDescent="0.25">
      <c r="A574" s="69"/>
      <c r="B574" s="73"/>
      <c r="C574" s="73"/>
      <c r="D574" s="73"/>
      <c r="E574" s="73"/>
      <c r="F574" s="72"/>
      <c r="G574" s="72"/>
      <c r="H574" s="72"/>
      <c r="I574" s="72"/>
      <c r="J574" s="69"/>
    </row>
    <row r="575" spans="1:10" x14ac:dyDescent="0.25">
      <c r="A575" s="69"/>
      <c r="B575" s="73"/>
      <c r="C575" s="73"/>
      <c r="D575" s="73"/>
      <c r="E575" s="73"/>
      <c r="F575" s="72"/>
      <c r="G575" s="72"/>
      <c r="H575" s="72"/>
      <c r="I575" s="72"/>
      <c r="J575" s="69"/>
    </row>
    <row r="576" spans="1:10" x14ac:dyDescent="0.25">
      <c r="A576" s="69"/>
      <c r="B576" s="73"/>
      <c r="C576" s="73"/>
      <c r="D576" s="73"/>
      <c r="E576" s="73"/>
      <c r="F576" s="72"/>
      <c r="G576" s="72"/>
      <c r="H576" s="72"/>
      <c r="I576" s="72"/>
      <c r="J576" s="69"/>
    </row>
    <row r="577" spans="1:10" x14ac:dyDescent="0.25">
      <c r="A577" s="69"/>
      <c r="B577" s="73"/>
      <c r="C577" s="73"/>
      <c r="D577" s="73"/>
      <c r="E577" s="73"/>
      <c r="F577" s="72"/>
      <c r="G577" s="72"/>
      <c r="H577" s="72"/>
      <c r="I577" s="72"/>
      <c r="J577" s="69"/>
    </row>
    <row r="578" spans="1:10" x14ac:dyDescent="0.25">
      <c r="A578" s="69"/>
      <c r="B578" s="73"/>
      <c r="C578" s="73"/>
      <c r="D578" s="73"/>
      <c r="E578" s="73"/>
      <c r="F578" s="72"/>
      <c r="G578" s="72"/>
      <c r="H578" s="72"/>
      <c r="I578" s="72"/>
      <c r="J578" s="69"/>
    </row>
    <row r="579" spans="1:10" x14ac:dyDescent="0.25">
      <c r="A579" s="69"/>
      <c r="B579" s="73"/>
      <c r="C579" s="73"/>
      <c r="D579" s="73"/>
      <c r="E579" s="73"/>
      <c r="F579" s="72"/>
      <c r="G579" s="72"/>
      <c r="H579" s="72"/>
      <c r="I579" s="72"/>
      <c r="J579" s="69"/>
    </row>
    <row r="580" spans="1:10" x14ac:dyDescent="0.25">
      <c r="A580" s="69"/>
      <c r="B580" s="73"/>
      <c r="C580" s="73"/>
      <c r="D580" s="73"/>
      <c r="E580" s="73"/>
      <c r="F580" s="72"/>
      <c r="G580" s="72"/>
      <c r="H580" s="72"/>
      <c r="I580" s="72"/>
      <c r="J580" s="69"/>
    </row>
    <row r="581" spans="1:10" x14ac:dyDescent="0.25">
      <c r="A581" s="69"/>
      <c r="B581" s="73"/>
      <c r="C581" s="73"/>
      <c r="D581" s="73"/>
      <c r="E581" s="73"/>
      <c r="F581" s="72"/>
      <c r="G581" s="72"/>
      <c r="H581" s="72"/>
      <c r="I581" s="72"/>
      <c r="J581" s="69"/>
    </row>
    <row r="582" spans="1:10" x14ac:dyDescent="0.25">
      <c r="A582" s="69"/>
      <c r="B582" s="73"/>
      <c r="C582" s="73"/>
      <c r="D582" s="73"/>
      <c r="E582" s="73"/>
      <c r="F582" s="72"/>
      <c r="G582" s="72"/>
      <c r="H582" s="72"/>
      <c r="I582" s="72"/>
      <c r="J582" s="69"/>
    </row>
    <row r="583" spans="1:10" x14ac:dyDescent="0.25">
      <c r="A583" s="69"/>
      <c r="B583" s="73"/>
      <c r="C583" s="73"/>
      <c r="D583" s="73"/>
      <c r="E583" s="73"/>
      <c r="F583" s="72"/>
      <c r="G583" s="72"/>
      <c r="H583" s="72"/>
      <c r="I583" s="72"/>
      <c r="J583" s="69"/>
    </row>
    <row r="584" spans="1:10" x14ac:dyDescent="0.25">
      <c r="A584" s="69"/>
      <c r="B584" s="73"/>
      <c r="C584" s="73"/>
      <c r="D584" s="73"/>
      <c r="E584" s="73"/>
      <c r="F584" s="72"/>
      <c r="G584" s="72"/>
      <c r="H584" s="72"/>
      <c r="I584" s="72"/>
      <c r="J584" s="69"/>
    </row>
    <row r="585" spans="1:10" x14ac:dyDescent="0.25">
      <c r="A585" s="69"/>
      <c r="B585" s="73"/>
      <c r="C585" s="73"/>
      <c r="D585" s="73"/>
      <c r="E585" s="73"/>
      <c r="F585" s="72"/>
      <c r="G585" s="72"/>
      <c r="H585" s="72"/>
      <c r="I585" s="72"/>
      <c r="J585" s="69"/>
    </row>
    <row r="586" spans="1:10" x14ac:dyDescent="0.25">
      <c r="A586" s="69"/>
      <c r="B586" s="73"/>
      <c r="C586" s="73"/>
      <c r="D586" s="73"/>
      <c r="E586" s="73"/>
      <c r="F586" s="72"/>
      <c r="G586" s="72"/>
      <c r="H586" s="72"/>
      <c r="I586" s="72"/>
      <c r="J586" s="69"/>
    </row>
    <row r="587" spans="1:10" x14ac:dyDescent="0.25">
      <c r="A587" s="69"/>
      <c r="B587" s="73"/>
      <c r="C587" s="73"/>
      <c r="D587" s="73"/>
      <c r="E587" s="73"/>
      <c r="F587" s="72"/>
      <c r="G587" s="72"/>
      <c r="H587" s="72"/>
      <c r="I587" s="72"/>
      <c r="J587" s="69"/>
    </row>
    <row r="588" spans="1:10" x14ac:dyDescent="0.25">
      <c r="A588" s="69"/>
      <c r="B588" s="73"/>
      <c r="C588" s="73"/>
      <c r="D588" s="73"/>
      <c r="E588" s="73"/>
      <c r="F588" s="72"/>
      <c r="G588" s="72"/>
      <c r="H588" s="72"/>
      <c r="I588" s="72"/>
      <c r="J588" s="69"/>
    </row>
    <row r="589" spans="1:10" x14ac:dyDescent="0.25">
      <c r="A589" s="69"/>
      <c r="B589" s="73"/>
      <c r="C589" s="73"/>
      <c r="D589" s="73"/>
      <c r="E589" s="73"/>
      <c r="F589" s="72"/>
      <c r="G589" s="72"/>
      <c r="H589" s="72"/>
      <c r="I589" s="72"/>
      <c r="J589" s="69"/>
    </row>
    <row r="590" spans="1:10" x14ac:dyDescent="0.25">
      <c r="A590" s="69"/>
      <c r="B590" s="73"/>
      <c r="C590" s="73"/>
      <c r="D590" s="73"/>
      <c r="E590" s="73"/>
      <c r="F590" s="72"/>
      <c r="G590" s="72"/>
      <c r="H590" s="72"/>
      <c r="I590" s="72"/>
      <c r="J590" s="69"/>
    </row>
    <row r="591" spans="1:10" x14ac:dyDescent="0.25">
      <c r="A591" s="69"/>
      <c r="B591" s="73"/>
      <c r="C591" s="73"/>
      <c r="D591" s="73"/>
      <c r="E591" s="73"/>
      <c r="F591" s="72"/>
      <c r="G591" s="72"/>
      <c r="H591" s="72"/>
      <c r="I591" s="72"/>
      <c r="J591" s="69"/>
    </row>
    <row r="592" spans="1:10" x14ac:dyDescent="0.25">
      <c r="A592" s="69"/>
      <c r="B592" s="73"/>
      <c r="C592" s="73"/>
      <c r="D592" s="73"/>
      <c r="E592" s="73"/>
      <c r="F592" s="72"/>
      <c r="G592" s="72"/>
      <c r="H592" s="72"/>
      <c r="I592" s="72"/>
      <c r="J592" s="69"/>
    </row>
    <row r="593" spans="1:10" x14ac:dyDescent="0.25">
      <c r="A593" s="69"/>
      <c r="B593" s="73"/>
      <c r="C593" s="73"/>
      <c r="D593" s="73"/>
      <c r="E593" s="73"/>
      <c r="F593" s="72"/>
      <c r="G593" s="72"/>
      <c r="H593" s="72"/>
      <c r="I593" s="72"/>
      <c r="J593" s="69"/>
    </row>
    <row r="594" spans="1:10" x14ac:dyDescent="0.25">
      <c r="A594" s="69"/>
      <c r="B594" s="73"/>
      <c r="C594" s="73"/>
      <c r="D594" s="73"/>
      <c r="E594" s="73"/>
      <c r="F594" s="72"/>
      <c r="G594" s="72"/>
      <c r="H594" s="72"/>
      <c r="I594" s="72"/>
      <c r="J594" s="69"/>
    </row>
    <row r="595" spans="1:10" x14ac:dyDescent="0.25">
      <c r="A595" s="69"/>
      <c r="B595" s="73"/>
      <c r="C595" s="73"/>
      <c r="D595" s="73"/>
      <c r="E595" s="73"/>
      <c r="F595" s="72"/>
      <c r="G595" s="72"/>
      <c r="H595" s="72"/>
      <c r="I595" s="72"/>
      <c r="J595" s="69"/>
    </row>
    <row r="596" spans="1:10" x14ac:dyDescent="0.25">
      <c r="A596" s="69"/>
      <c r="B596" s="73"/>
      <c r="C596" s="73"/>
      <c r="D596" s="73"/>
      <c r="E596" s="73"/>
      <c r="F596" s="72"/>
      <c r="G596" s="72"/>
      <c r="H596" s="72"/>
      <c r="I596" s="72"/>
      <c r="J596" s="69"/>
    </row>
    <row r="597" spans="1:10" x14ac:dyDescent="0.25">
      <c r="A597" s="69"/>
      <c r="B597" s="73"/>
      <c r="C597" s="73"/>
      <c r="D597" s="73"/>
      <c r="E597" s="73"/>
      <c r="F597" s="72"/>
      <c r="G597" s="72"/>
      <c r="H597" s="72"/>
      <c r="I597" s="72"/>
      <c r="J597" s="69"/>
    </row>
    <row r="598" spans="1:10" x14ac:dyDescent="0.25">
      <c r="A598" s="69"/>
      <c r="B598" s="73"/>
      <c r="C598" s="73"/>
      <c r="D598" s="73"/>
      <c r="E598" s="73"/>
      <c r="F598" s="72"/>
      <c r="G598" s="72"/>
      <c r="H598" s="72"/>
      <c r="I598" s="72"/>
      <c r="J598" s="69"/>
    </row>
    <row r="599" spans="1:10" x14ac:dyDescent="0.25">
      <c r="A599" s="69"/>
      <c r="B599" s="73"/>
      <c r="C599" s="73"/>
      <c r="D599" s="73"/>
      <c r="E599" s="73"/>
      <c r="F599" s="72"/>
      <c r="G599" s="72"/>
      <c r="H599" s="72"/>
      <c r="I599" s="72"/>
      <c r="J599" s="69"/>
    </row>
    <row r="600" spans="1:10" x14ac:dyDescent="0.25">
      <c r="A600" s="69"/>
      <c r="B600" s="73"/>
      <c r="C600" s="73"/>
      <c r="D600" s="73"/>
      <c r="E600" s="73"/>
      <c r="F600" s="72"/>
      <c r="G600" s="72"/>
      <c r="H600" s="72"/>
      <c r="I600" s="72"/>
      <c r="J600" s="69"/>
    </row>
    <row r="601" spans="1:10" x14ac:dyDescent="0.25">
      <c r="A601" s="69"/>
      <c r="B601" s="73"/>
      <c r="C601" s="73"/>
      <c r="D601" s="73"/>
      <c r="E601" s="73"/>
      <c r="F601" s="72"/>
      <c r="G601" s="72"/>
      <c r="H601" s="72"/>
      <c r="I601" s="72"/>
      <c r="J601" s="69"/>
    </row>
    <row r="602" spans="1:10" x14ac:dyDescent="0.25">
      <c r="A602" s="69"/>
      <c r="B602" s="73"/>
      <c r="C602" s="73"/>
      <c r="D602" s="73"/>
      <c r="E602" s="73"/>
      <c r="F602" s="72"/>
      <c r="G602" s="72"/>
      <c r="H602" s="72"/>
      <c r="I602" s="72"/>
      <c r="J602" s="69"/>
    </row>
    <row r="603" spans="1:10" x14ac:dyDescent="0.25">
      <c r="A603" s="69"/>
      <c r="B603" s="73"/>
      <c r="C603" s="73"/>
      <c r="D603" s="73"/>
      <c r="E603" s="73"/>
      <c r="F603" s="72"/>
      <c r="G603" s="72"/>
      <c r="H603" s="72"/>
      <c r="I603" s="72"/>
      <c r="J603" s="69"/>
    </row>
    <row r="604" spans="1:10" x14ac:dyDescent="0.25">
      <c r="A604" s="69"/>
      <c r="B604" s="73"/>
      <c r="C604" s="73"/>
      <c r="D604" s="73"/>
      <c r="E604" s="73"/>
      <c r="F604" s="72"/>
      <c r="G604" s="72"/>
      <c r="H604" s="72"/>
      <c r="I604" s="72"/>
      <c r="J604" s="69"/>
    </row>
    <row r="605" spans="1:10" x14ac:dyDescent="0.25">
      <c r="A605" s="69"/>
      <c r="B605" s="73"/>
      <c r="C605" s="73"/>
      <c r="D605" s="73"/>
      <c r="E605" s="73"/>
      <c r="F605" s="72"/>
      <c r="G605" s="72"/>
      <c r="H605" s="72"/>
      <c r="I605" s="72"/>
      <c r="J605" s="69"/>
    </row>
    <row r="606" spans="1:10" x14ac:dyDescent="0.25">
      <c r="A606" s="69"/>
      <c r="B606" s="73"/>
      <c r="C606" s="73"/>
      <c r="D606" s="73"/>
      <c r="E606" s="73"/>
      <c r="F606" s="72"/>
      <c r="G606" s="72"/>
      <c r="H606" s="72"/>
      <c r="I606" s="72"/>
      <c r="J606" s="69"/>
    </row>
    <row r="607" spans="1:10" x14ac:dyDescent="0.25">
      <c r="A607" s="69"/>
      <c r="B607" s="73"/>
      <c r="C607" s="73"/>
      <c r="D607" s="73"/>
      <c r="E607" s="73"/>
      <c r="F607" s="72"/>
      <c r="G607" s="72"/>
      <c r="H607" s="72"/>
      <c r="I607" s="72"/>
      <c r="J607" s="69"/>
    </row>
    <row r="608" spans="1:10" x14ac:dyDescent="0.25">
      <c r="A608" s="69"/>
      <c r="B608" s="73"/>
      <c r="C608" s="73"/>
      <c r="D608" s="73"/>
      <c r="E608" s="73"/>
      <c r="F608" s="72"/>
      <c r="G608" s="72"/>
      <c r="H608" s="72"/>
      <c r="I608" s="72"/>
      <c r="J608" s="69"/>
    </row>
    <row r="609" spans="1:10" x14ac:dyDescent="0.25">
      <c r="A609" s="69"/>
      <c r="B609" s="73"/>
      <c r="C609" s="73"/>
      <c r="D609" s="73"/>
      <c r="E609" s="73"/>
      <c r="F609" s="72"/>
      <c r="G609" s="72"/>
      <c r="H609" s="72"/>
      <c r="I609" s="72"/>
      <c r="J609" s="69"/>
    </row>
    <row r="610" spans="1:10" x14ac:dyDescent="0.25">
      <c r="A610" s="69"/>
      <c r="B610" s="73"/>
      <c r="C610" s="73"/>
      <c r="D610" s="73"/>
      <c r="E610" s="73"/>
      <c r="F610" s="72"/>
      <c r="G610" s="72"/>
      <c r="H610" s="72"/>
      <c r="I610" s="72"/>
      <c r="J610" s="69"/>
    </row>
    <row r="611" spans="1:10" x14ac:dyDescent="0.25">
      <c r="A611" s="69"/>
      <c r="B611" s="73"/>
      <c r="C611" s="73"/>
      <c r="D611" s="73"/>
      <c r="E611" s="73"/>
      <c r="F611" s="72"/>
      <c r="G611" s="72"/>
      <c r="H611" s="72"/>
      <c r="I611" s="72"/>
      <c r="J611" s="69"/>
    </row>
    <row r="612" spans="1:10" x14ac:dyDescent="0.25">
      <c r="A612" s="69"/>
      <c r="B612" s="73"/>
      <c r="C612" s="73"/>
      <c r="D612" s="73"/>
      <c r="E612" s="73"/>
      <c r="F612" s="72"/>
      <c r="G612" s="72"/>
      <c r="H612" s="72"/>
      <c r="I612" s="72"/>
      <c r="J612" s="69"/>
    </row>
    <row r="613" spans="1:10" x14ac:dyDescent="0.25">
      <c r="A613" s="69"/>
      <c r="B613" s="73"/>
      <c r="C613" s="73"/>
      <c r="D613" s="73"/>
      <c r="E613" s="73"/>
      <c r="F613" s="72"/>
      <c r="G613" s="72"/>
      <c r="H613" s="72"/>
      <c r="I613" s="72"/>
      <c r="J613" s="69"/>
    </row>
    <row r="614" spans="1:10" x14ac:dyDescent="0.25">
      <c r="A614" s="69"/>
      <c r="B614" s="73"/>
      <c r="C614" s="73"/>
      <c r="D614" s="73"/>
      <c r="E614" s="73"/>
      <c r="F614" s="72"/>
      <c r="G614" s="72"/>
      <c r="H614" s="72"/>
      <c r="I614" s="72"/>
      <c r="J614" s="69"/>
    </row>
    <row r="615" spans="1:10" x14ac:dyDescent="0.25">
      <c r="A615" s="69"/>
      <c r="B615" s="73"/>
      <c r="C615" s="73"/>
      <c r="D615" s="73"/>
      <c r="E615" s="73"/>
      <c r="F615" s="72"/>
      <c r="G615" s="72"/>
      <c r="H615" s="72"/>
      <c r="I615" s="72"/>
      <c r="J615" s="69"/>
    </row>
    <row r="616" spans="1:10" x14ac:dyDescent="0.25">
      <c r="A616" s="69"/>
      <c r="B616" s="73"/>
      <c r="C616" s="73"/>
      <c r="D616" s="73"/>
      <c r="E616" s="73"/>
      <c r="F616" s="72"/>
      <c r="G616" s="72"/>
      <c r="H616" s="72"/>
      <c r="I616" s="72"/>
      <c r="J616" s="69"/>
    </row>
    <row r="617" spans="1:10" x14ac:dyDescent="0.25">
      <c r="A617" s="69"/>
      <c r="B617" s="73"/>
      <c r="C617" s="73"/>
      <c r="D617" s="73"/>
      <c r="E617" s="73"/>
      <c r="F617" s="72"/>
      <c r="G617" s="72"/>
      <c r="H617" s="72"/>
      <c r="I617" s="72"/>
      <c r="J617" s="69"/>
    </row>
    <row r="618" spans="1:10" x14ac:dyDescent="0.25">
      <c r="A618" s="69"/>
      <c r="B618" s="73"/>
      <c r="C618" s="73"/>
      <c r="D618" s="73"/>
      <c r="E618" s="73"/>
      <c r="F618" s="72"/>
      <c r="G618" s="72"/>
      <c r="H618" s="72"/>
      <c r="I618" s="72"/>
      <c r="J618" s="69"/>
    </row>
    <row r="619" spans="1:10" x14ac:dyDescent="0.25">
      <c r="A619" s="69"/>
      <c r="B619" s="73"/>
      <c r="C619" s="73"/>
      <c r="D619" s="73"/>
      <c r="E619" s="73"/>
      <c r="F619" s="72"/>
      <c r="G619" s="72"/>
      <c r="H619" s="72"/>
      <c r="I619" s="72"/>
      <c r="J619" s="69"/>
    </row>
    <row r="620" spans="1:10" x14ac:dyDescent="0.25">
      <c r="A620" s="69"/>
      <c r="B620" s="73"/>
      <c r="C620" s="73"/>
      <c r="D620" s="73"/>
      <c r="E620" s="73"/>
      <c r="F620" s="72"/>
      <c r="G620" s="72"/>
      <c r="H620" s="72"/>
      <c r="I620" s="72"/>
      <c r="J620" s="69"/>
    </row>
    <row r="621" spans="1:10" x14ac:dyDescent="0.25">
      <c r="A621" s="69"/>
      <c r="B621" s="73"/>
      <c r="C621" s="73"/>
      <c r="D621" s="73"/>
      <c r="E621" s="73"/>
      <c r="F621" s="72"/>
      <c r="G621" s="72"/>
      <c r="H621" s="72"/>
      <c r="I621" s="72"/>
      <c r="J621" s="69"/>
    </row>
    <row r="622" spans="1:10" x14ac:dyDescent="0.25">
      <c r="A622" s="69"/>
      <c r="B622" s="73"/>
      <c r="C622" s="73"/>
      <c r="D622" s="73"/>
      <c r="E622" s="73"/>
      <c r="F622" s="72"/>
      <c r="G622" s="72"/>
      <c r="H622" s="72"/>
      <c r="I622" s="72"/>
      <c r="J622" s="69"/>
    </row>
    <row r="623" spans="1:10" x14ac:dyDescent="0.25">
      <c r="A623" s="69"/>
      <c r="B623" s="73"/>
      <c r="C623" s="73"/>
      <c r="D623" s="73"/>
      <c r="E623" s="73"/>
      <c r="F623" s="72"/>
      <c r="G623" s="72"/>
      <c r="H623" s="72"/>
      <c r="I623" s="72"/>
      <c r="J623" s="69"/>
    </row>
    <row r="624" spans="1:10" x14ac:dyDescent="0.25">
      <c r="A624" s="69"/>
      <c r="B624" s="73"/>
      <c r="C624" s="73"/>
      <c r="D624" s="73"/>
      <c r="E624" s="73"/>
      <c r="F624" s="72"/>
      <c r="G624" s="72"/>
      <c r="H624" s="72"/>
      <c r="I624" s="72"/>
      <c r="J624" s="69"/>
    </row>
    <row r="625" spans="1:10" x14ac:dyDescent="0.25">
      <c r="A625" s="69"/>
      <c r="B625" s="73"/>
      <c r="C625" s="73"/>
      <c r="D625" s="73"/>
      <c r="E625" s="73"/>
      <c r="F625" s="72"/>
      <c r="G625" s="72"/>
      <c r="H625" s="72"/>
      <c r="I625" s="72"/>
      <c r="J625" s="69"/>
    </row>
    <row r="626" spans="1:10" x14ac:dyDescent="0.25">
      <c r="A626" s="69"/>
      <c r="B626" s="73"/>
      <c r="C626" s="73"/>
      <c r="D626" s="73"/>
      <c r="E626" s="73"/>
      <c r="F626" s="72"/>
      <c r="G626" s="72"/>
      <c r="H626" s="72"/>
      <c r="I626" s="72"/>
      <c r="J626" s="69"/>
    </row>
    <row r="627" spans="1:10" x14ac:dyDescent="0.25">
      <c r="A627" s="69"/>
      <c r="B627" s="73"/>
      <c r="C627" s="73"/>
      <c r="D627" s="73"/>
      <c r="E627" s="73"/>
      <c r="F627" s="72"/>
      <c r="G627" s="72"/>
      <c r="H627" s="72"/>
      <c r="I627" s="72"/>
      <c r="J627" s="69"/>
    </row>
    <row r="628" spans="1:10" x14ac:dyDescent="0.25">
      <c r="A628" s="69"/>
      <c r="B628" s="73"/>
      <c r="C628" s="73"/>
      <c r="D628" s="73"/>
      <c r="E628" s="73"/>
      <c r="F628" s="72"/>
      <c r="G628" s="72"/>
      <c r="H628" s="72"/>
      <c r="I628" s="72"/>
      <c r="J628" s="69"/>
    </row>
    <row r="629" spans="1:10" x14ac:dyDescent="0.25">
      <c r="A629" s="69"/>
      <c r="B629" s="73"/>
      <c r="C629" s="73"/>
      <c r="D629" s="73"/>
      <c r="E629" s="73"/>
      <c r="F629" s="72"/>
      <c r="G629" s="72"/>
      <c r="H629" s="72"/>
      <c r="I629" s="72"/>
      <c r="J629" s="69"/>
    </row>
    <row r="630" spans="1:10" x14ac:dyDescent="0.25">
      <c r="A630" s="69"/>
      <c r="B630" s="73"/>
      <c r="C630" s="73"/>
      <c r="D630" s="73"/>
      <c r="E630" s="73"/>
      <c r="F630" s="72"/>
      <c r="G630" s="72"/>
      <c r="H630" s="72"/>
      <c r="I630" s="72"/>
      <c r="J630" s="69"/>
    </row>
    <row r="631" spans="1:10" x14ac:dyDescent="0.25">
      <c r="A631" s="69"/>
      <c r="B631" s="73"/>
      <c r="C631" s="73"/>
      <c r="D631" s="73"/>
      <c r="E631" s="73"/>
      <c r="F631" s="72"/>
      <c r="G631" s="72"/>
      <c r="H631" s="72"/>
      <c r="I631" s="72"/>
      <c r="J631" s="69"/>
    </row>
    <row r="632" spans="1:10" x14ac:dyDescent="0.25">
      <c r="A632" s="69"/>
      <c r="B632" s="73"/>
      <c r="C632" s="73"/>
      <c r="D632" s="73"/>
      <c r="E632" s="73"/>
      <c r="F632" s="72"/>
      <c r="G632" s="72"/>
      <c r="H632" s="72"/>
      <c r="I632" s="72"/>
      <c r="J632" s="69"/>
    </row>
    <row r="633" spans="1:10" x14ac:dyDescent="0.25">
      <c r="A633" s="69"/>
      <c r="B633" s="73"/>
      <c r="C633" s="73"/>
      <c r="D633" s="73"/>
      <c r="E633" s="73"/>
      <c r="F633" s="72"/>
      <c r="G633" s="72"/>
      <c r="H633" s="72"/>
      <c r="I633" s="72"/>
      <c r="J633" s="69"/>
    </row>
    <row r="634" spans="1:10" x14ac:dyDescent="0.25">
      <c r="A634" s="69"/>
      <c r="B634" s="73"/>
      <c r="C634" s="73"/>
      <c r="D634" s="73"/>
      <c r="E634" s="73"/>
      <c r="F634" s="72"/>
      <c r="G634" s="72"/>
      <c r="H634" s="72"/>
      <c r="I634" s="72"/>
      <c r="J634" s="69"/>
    </row>
    <row r="635" spans="1:10" x14ac:dyDescent="0.25">
      <c r="A635" s="69"/>
      <c r="B635" s="73"/>
      <c r="C635" s="73"/>
      <c r="D635" s="73"/>
      <c r="E635" s="73"/>
      <c r="F635" s="72"/>
      <c r="G635" s="72"/>
      <c r="H635" s="72"/>
      <c r="I635" s="72"/>
      <c r="J635" s="69"/>
    </row>
    <row r="636" spans="1:10" x14ac:dyDescent="0.25">
      <c r="A636" s="69"/>
      <c r="B636" s="73"/>
      <c r="C636" s="73"/>
      <c r="D636" s="73"/>
      <c r="E636" s="73"/>
      <c r="F636" s="72"/>
      <c r="G636" s="72"/>
      <c r="H636" s="72"/>
      <c r="I636" s="72"/>
      <c r="J636" s="69"/>
    </row>
    <row r="637" spans="1:10" x14ac:dyDescent="0.25">
      <c r="A637" s="69"/>
      <c r="B637" s="73"/>
      <c r="C637" s="73"/>
      <c r="D637" s="73"/>
      <c r="E637" s="73"/>
      <c r="F637" s="72"/>
      <c r="G637" s="72"/>
      <c r="H637" s="72"/>
      <c r="I637" s="72"/>
      <c r="J637" s="69"/>
    </row>
    <row r="638" spans="1:10" x14ac:dyDescent="0.25">
      <c r="A638" s="69"/>
      <c r="B638" s="73"/>
      <c r="C638" s="73"/>
      <c r="D638" s="73"/>
      <c r="E638" s="73"/>
      <c r="F638" s="72"/>
      <c r="G638" s="72"/>
      <c r="H638" s="72"/>
      <c r="I638" s="72"/>
      <c r="J638" s="69"/>
    </row>
    <row r="639" spans="1:10" x14ac:dyDescent="0.25">
      <c r="A639" s="69"/>
      <c r="B639" s="73"/>
      <c r="C639" s="73"/>
      <c r="D639" s="73"/>
      <c r="E639" s="73"/>
      <c r="F639" s="72"/>
      <c r="G639" s="72"/>
      <c r="H639" s="72"/>
      <c r="I639" s="72"/>
      <c r="J639" s="69"/>
    </row>
    <row r="640" spans="1:10" x14ac:dyDescent="0.25">
      <c r="A640" s="69"/>
      <c r="B640" s="73"/>
      <c r="C640" s="73"/>
      <c r="D640" s="73"/>
      <c r="E640" s="73"/>
      <c r="F640" s="72"/>
      <c r="G640" s="72"/>
      <c r="H640" s="72"/>
      <c r="I640" s="72"/>
      <c r="J640" s="69"/>
    </row>
    <row r="641" spans="1:10" x14ac:dyDescent="0.25">
      <c r="A641" s="69"/>
      <c r="B641" s="73"/>
      <c r="C641" s="73"/>
      <c r="D641" s="73"/>
      <c r="E641" s="73"/>
      <c r="F641" s="72"/>
      <c r="G641" s="72"/>
      <c r="H641" s="72"/>
      <c r="I641" s="72"/>
      <c r="J641" s="69"/>
    </row>
    <row r="642" spans="1:10" x14ac:dyDescent="0.25">
      <c r="A642" s="69"/>
      <c r="B642" s="73"/>
      <c r="C642" s="73"/>
      <c r="D642" s="73"/>
      <c r="E642" s="73"/>
      <c r="F642" s="72"/>
      <c r="G642" s="72"/>
      <c r="H642" s="72"/>
      <c r="I642" s="72"/>
      <c r="J642" s="69"/>
    </row>
    <row r="643" spans="1:10" x14ac:dyDescent="0.25">
      <c r="A643" s="69"/>
      <c r="B643" s="73"/>
      <c r="C643" s="73"/>
      <c r="D643" s="73"/>
      <c r="E643" s="73"/>
      <c r="F643" s="72"/>
      <c r="G643" s="72"/>
      <c r="H643" s="72"/>
      <c r="I643" s="72"/>
      <c r="J643" s="69"/>
    </row>
    <row r="644" spans="1:10" x14ac:dyDescent="0.25">
      <c r="A644" s="69"/>
      <c r="B644" s="73"/>
      <c r="C644" s="73"/>
      <c r="D644" s="73"/>
      <c r="E644" s="73"/>
      <c r="F644" s="72"/>
      <c r="G644" s="72"/>
      <c r="H644" s="72"/>
      <c r="I644" s="72"/>
      <c r="J644" s="69"/>
    </row>
    <row r="645" spans="1:10" x14ac:dyDescent="0.25">
      <c r="A645" s="69"/>
      <c r="B645" s="73"/>
      <c r="C645" s="73"/>
      <c r="D645" s="73"/>
      <c r="E645" s="73"/>
      <c r="F645" s="72"/>
      <c r="G645" s="72"/>
      <c r="H645" s="72"/>
      <c r="I645" s="72"/>
      <c r="J645" s="69"/>
    </row>
    <row r="646" spans="1:10" x14ac:dyDescent="0.25">
      <c r="A646" s="69"/>
      <c r="B646" s="73"/>
      <c r="C646" s="73"/>
      <c r="D646" s="73"/>
      <c r="E646" s="73"/>
      <c r="F646" s="72"/>
      <c r="G646" s="72"/>
      <c r="H646" s="72"/>
      <c r="I646" s="72"/>
      <c r="J646" s="69"/>
    </row>
    <row r="647" spans="1:10" x14ac:dyDescent="0.25">
      <c r="A647" s="69"/>
      <c r="B647" s="73"/>
      <c r="C647" s="73"/>
      <c r="D647" s="73"/>
      <c r="E647" s="73"/>
      <c r="F647" s="72"/>
      <c r="G647" s="72"/>
      <c r="H647" s="72"/>
      <c r="I647" s="72"/>
      <c r="J647" s="69"/>
    </row>
    <row r="648" spans="1:10" x14ac:dyDescent="0.25">
      <c r="A648" s="69"/>
      <c r="B648" s="73"/>
      <c r="C648" s="73"/>
      <c r="D648" s="73"/>
      <c r="E648" s="73"/>
      <c r="F648" s="72"/>
      <c r="G648" s="72"/>
      <c r="H648" s="72"/>
      <c r="I648" s="72"/>
      <c r="J648" s="69"/>
    </row>
    <row r="649" spans="1:10" x14ac:dyDescent="0.25">
      <c r="A649" s="69"/>
      <c r="B649" s="73"/>
      <c r="C649" s="73"/>
      <c r="D649" s="73"/>
      <c r="E649" s="73"/>
      <c r="F649" s="72"/>
      <c r="G649" s="72"/>
      <c r="H649" s="72"/>
      <c r="I649" s="72"/>
      <c r="J649" s="69"/>
    </row>
    <row r="650" spans="1:10" x14ac:dyDescent="0.25">
      <c r="A650" s="69"/>
      <c r="B650" s="73"/>
      <c r="C650" s="73"/>
      <c r="D650" s="73"/>
      <c r="E650" s="73"/>
      <c r="F650" s="72"/>
      <c r="G650" s="72"/>
      <c r="H650" s="72"/>
      <c r="I650" s="72"/>
      <c r="J650" s="69"/>
    </row>
    <row r="651" spans="1:10" x14ac:dyDescent="0.25">
      <c r="A651" s="69"/>
      <c r="B651" s="73"/>
      <c r="C651" s="73"/>
      <c r="D651" s="73"/>
      <c r="E651" s="73"/>
      <c r="F651" s="72"/>
      <c r="G651" s="72"/>
      <c r="H651" s="72"/>
      <c r="I651" s="72"/>
      <c r="J651" s="69"/>
    </row>
    <row r="652" spans="1:10" x14ac:dyDescent="0.25">
      <c r="A652" s="69"/>
      <c r="B652" s="73"/>
      <c r="C652" s="73"/>
      <c r="D652" s="73"/>
      <c r="E652" s="73"/>
      <c r="F652" s="72"/>
      <c r="G652" s="72"/>
      <c r="H652" s="72"/>
      <c r="I652" s="72"/>
      <c r="J652" s="69"/>
    </row>
    <row r="653" spans="1:10" x14ac:dyDescent="0.25">
      <c r="A653" s="69"/>
      <c r="B653" s="73"/>
      <c r="C653" s="73"/>
      <c r="D653" s="73"/>
      <c r="E653" s="73"/>
      <c r="F653" s="72"/>
      <c r="G653" s="72"/>
      <c r="H653" s="72"/>
      <c r="I653" s="72"/>
      <c r="J653" s="69"/>
    </row>
    <row r="654" spans="1:10" x14ac:dyDescent="0.25">
      <c r="A654" s="69"/>
      <c r="B654" s="73"/>
      <c r="C654" s="73"/>
      <c r="D654" s="73"/>
      <c r="E654" s="73"/>
      <c r="F654" s="72"/>
      <c r="G654" s="72"/>
      <c r="H654" s="72"/>
      <c r="I654" s="72"/>
      <c r="J654" s="69"/>
    </row>
    <row r="655" spans="1:10" x14ac:dyDescent="0.25">
      <c r="A655" s="69"/>
      <c r="B655" s="73"/>
      <c r="C655" s="73"/>
      <c r="D655" s="73"/>
      <c r="E655" s="73"/>
      <c r="F655" s="72"/>
      <c r="G655" s="72"/>
      <c r="H655" s="72"/>
      <c r="I655" s="72"/>
      <c r="J655" s="69"/>
    </row>
    <row r="656" spans="1:10" x14ac:dyDescent="0.25">
      <c r="A656" s="69"/>
      <c r="B656" s="73"/>
      <c r="C656" s="73"/>
      <c r="D656" s="73"/>
      <c r="E656" s="73"/>
      <c r="F656" s="72"/>
      <c r="G656" s="72"/>
      <c r="H656" s="72"/>
      <c r="I656" s="72"/>
      <c r="J656" s="69"/>
    </row>
    <row r="657" spans="1:10" x14ac:dyDescent="0.25">
      <c r="A657" s="69"/>
      <c r="B657" s="73"/>
      <c r="C657" s="73"/>
      <c r="D657" s="73"/>
      <c r="E657" s="73"/>
      <c r="F657" s="72"/>
      <c r="G657" s="72"/>
      <c r="H657" s="72"/>
      <c r="I657" s="72"/>
      <c r="J657" s="69"/>
    </row>
    <row r="658" spans="1:10" x14ac:dyDescent="0.25">
      <c r="A658" s="69"/>
      <c r="B658" s="73"/>
      <c r="C658" s="73"/>
      <c r="D658" s="73"/>
      <c r="E658" s="73"/>
      <c r="F658" s="72"/>
      <c r="G658" s="72"/>
      <c r="H658" s="72"/>
      <c r="I658" s="72"/>
      <c r="J658" s="69"/>
    </row>
    <row r="659" spans="1:10" x14ac:dyDescent="0.25">
      <c r="A659" s="69"/>
      <c r="B659" s="73"/>
      <c r="C659" s="73"/>
      <c r="D659" s="73"/>
      <c r="E659" s="73"/>
      <c r="F659" s="72"/>
      <c r="G659" s="72"/>
      <c r="H659" s="72"/>
      <c r="I659" s="72"/>
      <c r="J659" s="69"/>
    </row>
    <row r="660" spans="1:10" x14ac:dyDescent="0.25">
      <c r="A660" s="69"/>
      <c r="B660" s="73"/>
      <c r="C660" s="73"/>
      <c r="D660" s="73"/>
      <c r="E660" s="73"/>
      <c r="F660" s="72"/>
      <c r="G660" s="72"/>
      <c r="H660" s="72"/>
      <c r="I660" s="72"/>
      <c r="J660" s="69"/>
    </row>
    <row r="661" spans="1:10" x14ac:dyDescent="0.25">
      <c r="A661" s="69"/>
      <c r="B661" s="73"/>
      <c r="C661" s="73"/>
      <c r="D661" s="73"/>
      <c r="E661" s="73"/>
      <c r="F661" s="72"/>
      <c r="G661" s="72"/>
      <c r="H661" s="72"/>
      <c r="I661" s="72"/>
      <c r="J661" s="69"/>
    </row>
    <row r="662" spans="1:10" x14ac:dyDescent="0.25">
      <c r="A662" s="69"/>
      <c r="B662" s="73"/>
      <c r="C662" s="73"/>
      <c r="D662" s="73"/>
      <c r="E662" s="73"/>
      <c r="F662" s="72"/>
      <c r="G662" s="72"/>
      <c r="H662" s="72"/>
      <c r="I662" s="72"/>
      <c r="J662" s="69"/>
    </row>
    <row r="663" spans="1:10" x14ac:dyDescent="0.25">
      <c r="A663" s="69"/>
      <c r="B663" s="73"/>
      <c r="C663" s="73"/>
      <c r="D663" s="73"/>
      <c r="E663" s="73"/>
      <c r="F663" s="72"/>
      <c r="G663" s="72"/>
      <c r="H663" s="72"/>
      <c r="I663" s="72"/>
      <c r="J663" s="69"/>
    </row>
    <row r="664" spans="1:10" x14ac:dyDescent="0.25">
      <c r="A664" s="69"/>
      <c r="B664" s="73"/>
      <c r="C664" s="73"/>
      <c r="D664" s="73"/>
      <c r="E664" s="73"/>
      <c r="F664" s="72"/>
      <c r="G664" s="72"/>
      <c r="H664" s="72"/>
      <c r="I664" s="72"/>
      <c r="J664" s="69"/>
    </row>
    <row r="665" spans="1:10" x14ac:dyDescent="0.25">
      <c r="A665" s="69"/>
      <c r="B665" s="73"/>
      <c r="C665" s="73"/>
      <c r="D665" s="73"/>
      <c r="E665" s="73"/>
      <c r="F665" s="72"/>
      <c r="G665" s="72"/>
      <c r="H665" s="72"/>
      <c r="I665" s="72"/>
      <c r="J665" s="69"/>
    </row>
    <row r="666" spans="1:10" x14ac:dyDescent="0.25">
      <c r="A666" s="69"/>
      <c r="B666" s="73"/>
      <c r="C666" s="73"/>
      <c r="D666" s="73"/>
      <c r="E666" s="73"/>
      <c r="F666" s="72"/>
      <c r="G666" s="72"/>
      <c r="H666" s="72"/>
      <c r="I666" s="72"/>
      <c r="J666" s="69"/>
    </row>
    <row r="667" spans="1:10" x14ac:dyDescent="0.25">
      <c r="A667" s="69"/>
      <c r="B667" s="73"/>
      <c r="C667" s="73"/>
      <c r="D667" s="73"/>
      <c r="E667" s="73"/>
      <c r="F667" s="72"/>
      <c r="G667" s="72"/>
      <c r="H667" s="72"/>
      <c r="I667" s="72"/>
      <c r="J667" s="69"/>
    </row>
    <row r="668" spans="1:10" x14ac:dyDescent="0.25">
      <c r="A668" s="69"/>
      <c r="B668" s="73"/>
      <c r="C668" s="73"/>
      <c r="D668" s="73"/>
      <c r="E668" s="73"/>
      <c r="F668" s="72"/>
      <c r="G668" s="72"/>
      <c r="H668" s="72"/>
      <c r="I668" s="72"/>
      <c r="J668" s="69"/>
    </row>
    <row r="669" spans="1:10" x14ac:dyDescent="0.25">
      <c r="A669" s="69"/>
      <c r="B669" s="73"/>
      <c r="C669" s="73"/>
      <c r="D669" s="73"/>
      <c r="E669" s="73"/>
      <c r="F669" s="72"/>
      <c r="G669" s="72"/>
      <c r="H669" s="72"/>
      <c r="I669" s="72"/>
      <c r="J669" s="69"/>
    </row>
    <row r="670" spans="1:10" x14ac:dyDescent="0.25">
      <c r="A670" s="69"/>
      <c r="B670" s="73"/>
      <c r="C670" s="73"/>
      <c r="D670" s="73"/>
      <c r="E670" s="73"/>
      <c r="F670" s="72"/>
      <c r="G670" s="72"/>
      <c r="H670" s="72"/>
      <c r="I670" s="72"/>
      <c r="J670" s="69"/>
    </row>
    <row r="671" spans="1:10" x14ac:dyDescent="0.25">
      <c r="A671" s="69"/>
      <c r="B671" s="73"/>
      <c r="C671" s="73"/>
      <c r="D671" s="73"/>
      <c r="E671" s="73"/>
      <c r="F671" s="72"/>
      <c r="G671" s="72"/>
      <c r="H671" s="72"/>
      <c r="I671" s="72"/>
      <c r="J671" s="69"/>
    </row>
    <row r="672" spans="1:10" x14ac:dyDescent="0.25">
      <c r="A672" s="69"/>
      <c r="B672" s="73"/>
      <c r="C672" s="73"/>
      <c r="D672" s="73"/>
      <c r="E672" s="73"/>
      <c r="F672" s="72"/>
      <c r="G672" s="72"/>
      <c r="H672" s="72"/>
      <c r="I672" s="72"/>
      <c r="J672" s="69"/>
    </row>
    <row r="673" spans="1:10" x14ac:dyDescent="0.25">
      <c r="A673" s="69"/>
      <c r="B673" s="73"/>
      <c r="C673" s="73"/>
      <c r="D673" s="73"/>
      <c r="E673" s="73"/>
      <c r="F673" s="72"/>
      <c r="G673" s="72"/>
      <c r="H673" s="72"/>
      <c r="I673" s="72"/>
      <c r="J673" s="69"/>
    </row>
    <row r="674" spans="1:10" x14ac:dyDescent="0.25">
      <c r="A674" s="69"/>
      <c r="B674" s="73"/>
      <c r="C674" s="73"/>
      <c r="D674" s="73"/>
      <c r="E674" s="73"/>
      <c r="F674" s="72"/>
      <c r="G674" s="72"/>
      <c r="H674" s="72"/>
      <c r="I674" s="72"/>
      <c r="J674" s="69"/>
    </row>
    <row r="675" spans="1:10" x14ac:dyDescent="0.25">
      <c r="A675" s="69"/>
      <c r="B675" s="73"/>
      <c r="C675" s="73"/>
      <c r="D675" s="73"/>
      <c r="E675" s="73"/>
      <c r="F675" s="72"/>
      <c r="G675" s="72"/>
      <c r="H675" s="72"/>
      <c r="I675" s="72"/>
      <c r="J675" s="69"/>
    </row>
    <row r="676" spans="1:10" x14ac:dyDescent="0.25">
      <c r="A676" s="69"/>
      <c r="B676" s="73"/>
      <c r="C676" s="73"/>
      <c r="D676" s="73"/>
      <c r="E676" s="73"/>
      <c r="F676" s="72"/>
      <c r="G676" s="72"/>
      <c r="H676" s="72"/>
      <c r="I676" s="72"/>
      <c r="J676" s="69"/>
    </row>
    <row r="677" spans="1:10" x14ac:dyDescent="0.25">
      <c r="A677" s="69"/>
      <c r="B677" s="73"/>
      <c r="C677" s="73"/>
      <c r="D677" s="73"/>
      <c r="E677" s="73"/>
      <c r="F677" s="72"/>
      <c r="G677" s="72"/>
      <c r="H677" s="72"/>
      <c r="I677" s="72"/>
      <c r="J677" s="69"/>
    </row>
    <row r="678" spans="1:10" x14ac:dyDescent="0.25">
      <c r="A678" s="69"/>
      <c r="B678" s="73"/>
      <c r="C678" s="73"/>
      <c r="D678" s="73"/>
      <c r="E678" s="73"/>
      <c r="F678" s="72"/>
      <c r="G678" s="72"/>
      <c r="H678" s="72"/>
      <c r="I678" s="72"/>
      <c r="J678" s="69"/>
    </row>
    <row r="679" spans="1:10" x14ac:dyDescent="0.25">
      <c r="A679" s="69"/>
      <c r="B679" s="73"/>
      <c r="C679" s="73"/>
      <c r="D679" s="73"/>
      <c r="E679" s="73"/>
      <c r="F679" s="72"/>
      <c r="G679" s="72"/>
      <c r="H679" s="72"/>
      <c r="I679" s="72"/>
      <c r="J679" s="69"/>
    </row>
    <row r="680" spans="1:10" x14ac:dyDescent="0.25">
      <c r="A680" s="69"/>
      <c r="B680" s="73"/>
      <c r="C680" s="73"/>
      <c r="D680" s="73"/>
      <c r="E680" s="73"/>
      <c r="F680" s="72"/>
      <c r="G680" s="72"/>
      <c r="H680" s="72"/>
      <c r="I680" s="72"/>
      <c r="J680" s="69"/>
    </row>
    <row r="681" spans="1:10" x14ac:dyDescent="0.25">
      <c r="A681" s="69"/>
      <c r="B681" s="73"/>
      <c r="C681" s="73"/>
      <c r="D681" s="73"/>
      <c r="E681" s="73"/>
      <c r="F681" s="72"/>
      <c r="G681" s="72"/>
      <c r="H681" s="72"/>
      <c r="I681" s="72"/>
      <c r="J681" s="69"/>
    </row>
    <row r="682" spans="1:10" x14ac:dyDescent="0.25">
      <c r="A682" s="69"/>
      <c r="B682" s="73"/>
      <c r="C682" s="73"/>
      <c r="D682" s="73"/>
      <c r="E682" s="73"/>
      <c r="F682" s="72"/>
      <c r="G682" s="72"/>
      <c r="H682" s="72"/>
      <c r="I682" s="72"/>
      <c r="J682" s="69"/>
    </row>
    <row r="683" spans="1:10" x14ac:dyDescent="0.25">
      <c r="A683" s="69"/>
      <c r="B683" s="73"/>
      <c r="C683" s="73"/>
      <c r="D683" s="73"/>
      <c r="E683" s="73"/>
      <c r="F683" s="72"/>
      <c r="G683" s="72"/>
      <c r="H683" s="72"/>
      <c r="I683" s="72"/>
      <c r="J683" s="69"/>
    </row>
    <row r="684" spans="1:10" x14ac:dyDescent="0.25">
      <c r="A684" s="69"/>
      <c r="B684" s="73"/>
      <c r="C684" s="73"/>
      <c r="D684" s="73"/>
      <c r="E684" s="73"/>
      <c r="F684" s="72"/>
      <c r="G684" s="72"/>
      <c r="H684" s="72"/>
      <c r="I684" s="72"/>
      <c r="J684" s="69"/>
    </row>
    <row r="685" spans="1:10" x14ac:dyDescent="0.25">
      <c r="A685" s="69"/>
      <c r="B685" s="73"/>
      <c r="C685" s="73"/>
      <c r="D685" s="73"/>
      <c r="E685" s="73"/>
      <c r="F685" s="72"/>
      <c r="G685" s="72"/>
      <c r="H685" s="72"/>
      <c r="I685" s="72"/>
      <c r="J685" s="69"/>
    </row>
    <row r="686" spans="1:10" x14ac:dyDescent="0.25">
      <c r="A686" s="69"/>
      <c r="B686" s="73"/>
      <c r="C686" s="73"/>
      <c r="D686" s="73"/>
      <c r="E686" s="73"/>
      <c r="F686" s="72"/>
      <c r="G686" s="72"/>
      <c r="H686" s="72"/>
      <c r="I686" s="72"/>
      <c r="J686" s="69"/>
    </row>
    <row r="687" spans="1:10" x14ac:dyDescent="0.25">
      <c r="A687" s="69"/>
      <c r="B687" s="73"/>
      <c r="C687" s="73"/>
      <c r="D687" s="73"/>
      <c r="E687" s="73"/>
      <c r="F687" s="72"/>
      <c r="G687" s="72"/>
      <c r="H687" s="72"/>
      <c r="I687" s="72"/>
      <c r="J687" s="69"/>
    </row>
    <row r="688" spans="1:10" x14ac:dyDescent="0.25">
      <c r="A688" s="69"/>
      <c r="B688" s="73"/>
      <c r="C688" s="73"/>
      <c r="D688" s="73"/>
      <c r="E688" s="73"/>
      <c r="F688" s="72"/>
      <c r="G688" s="72"/>
      <c r="H688" s="72"/>
      <c r="I688" s="72"/>
      <c r="J688" s="69"/>
    </row>
    <row r="689" spans="1:10" x14ac:dyDescent="0.25">
      <c r="A689" s="69"/>
      <c r="B689" s="73"/>
      <c r="C689" s="73"/>
      <c r="D689" s="73"/>
      <c r="E689" s="73"/>
      <c r="F689" s="72"/>
      <c r="G689" s="72"/>
      <c r="H689" s="72"/>
      <c r="I689" s="72"/>
      <c r="J689" s="69"/>
    </row>
    <row r="690" spans="1:10" x14ac:dyDescent="0.25">
      <c r="A690" s="69"/>
      <c r="B690" s="73"/>
      <c r="C690" s="73"/>
      <c r="D690" s="73"/>
      <c r="E690" s="73"/>
      <c r="F690" s="72"/>
      <c r="G690" s="72"/>
      <c r="H690" s="72"/>
      <c r="I690" s="72"/>
      <c r="J690" s="69"/>
    </row>
    <row r="691" spans="1:10" x14ac:dyDescent="0.25">
      <c r="A691" s="69"/>
      <c r="B691" s="73"/>
      <c r="C691" s="73"/>
      <c r="D691" s="73"/>
      <c r="E691" s="73"/>
      <c r="F691" s="72"/>
      <c r="G691" s="72"/>
      <c r="H691" s="72"/>
      <c r="I691" s="72"/>
      <c r="J691" s="69"/>
    </row>
    <row r="692" spans="1:10" x14ac:dyDescent="0.25">
      <c r="A692" s="69"/>
      <c r="B692" s="73"/>
      <c r="C692" s="73"/>
      <c r="D692" s="73"/>
      <c r="E692" s="73"/>
      <c r="F692" s="72"/>
      <c r="G692" s="72"/>
      <c r="H692" s="72"/>
      <c r="I692" s="72"/>
      <c r="J692" s="69"/>
    </row>
    <row r="693" spans="1:10" x14ac:dyDescent="0.25">
      <c r="A693" s="69"/>
      <c r="B693" s="73"/>
      <c r="C693" s="73"/>
      <c r="D693" s="73"/>
      <c r="E693" s="73"/>
      <c r="F693" s="72"/>
      <c r="G693" s="72"/>
      <c r="H693" s="72"/>
      <c r="I693" s="72"/>
      <c r="J693" s="69"/>
    </row>
    <row r="694" spans="1:10" x14ac:dyDescent="0.25">
      <c r="A694" s="69"/>
      <c r="B694" s="73"/>
      <c r="C694" s="73"/>
      <c r="D694" s="73"/>
      <c r="E694" s="73"/>
      <c r="F694" s="72"/>
      <c r="G694" s="72"/>
      <c r="H694" s="72"/>
      <c r="I694" s="72"/>
      <c r="J694" s="69"/>
    </row>
    <row r="695" spans="1:10" x14ac:dyDescent="0.25">
      <c r="A695" s="69"/>
      <c r="B695" s="73"/>
      <c r="C695" s="73"/>
      <c r="D695" s="73"/>
      <c r="E695" s="73"/>
      <c r="F695" s="72"/>
      <c r="G695" s="72"/>
      <c r="H695" s="72"/>
      <c r="I695" s="72"/>
      <c r="J695" s="69"/>
    </row>
    <row r="696" spans="1:10" x14ac:dyDescent="0.25">
      <c r="A696" s="69"/>
      <c r="B696" s="73"/>
      <c r="C696" s="73"/>
      <c r="D696" s="73"/>
      <c r="E696" s="73"/>
      <c r="F696" s="72"/>
      <c r="G696" s="72"/>
      <c r="H696" s="72"/>
      <c r="I696" s="72"/>
      <c r="J696" s="69"/>
    </row>
    <row r="697" spans="1:10" x14ac:dyDescent="0.25">
      <c r="A697" s="69"/>
      <c r="B697" s="73"/>
      <c r="C697" s="73"/>
      <c r="D697" s="73"/>
      <c r="E697" s="73"/>
      <c r="F697" s="72"/>
      <c r="G697" s="72"/>
      <c r="H697" s="72"/>
      <c r="I697" s="72"/>
      <c r="J697" s="69"/>
    </row>
    <row r="698" spans="1:10" x14ac:dyDescent="0.25">
      <c r="A698" s="69"/>
      <c r="B698" s="73"/>
      <c r="C698" s="73"/>
      <c r="D698" s="73"/>
      <c r="E698" s="73"/>
      <c r="F698" s="72"/>
      <c r="G698" s="72"/>
      <c r="H698" s="72"/>
      <c r="I698" s="72"/>
      <c r="J698" s="69"/>
    </row>
    <row r="699" spans="1:10" x14ac:dyDescent="0.25">
      <c r="A699" s="69"/>
      <c r="B699" s="73"/>
      <c r="C699" s="73"/>
      <c r="D699" s="73"/>
      <c r="E699" s="73"/>
      <c r="F699" s="72"/>
      <c r="G699" s="72"/>
      <c r="H699" s="72"/>
      <c r="I699" s="72"/>
      <c r="J699" s="69"/>
    </row>
    <row r="700" spans="1:10" x14ac:dyDescent="0.25">
      <c r="A700" s="69"/>
      <c r="B700" s="73"/>
      <c r="C700" s="73"/>
      <c r="D700" s="73"/>
      <c r="E700" s="73"/>
      <c r="F700" s="72"/>
      <c r="G700" s="72"/>
      <c r="H700" s="72"/>
      <c r="I700" s="72"/>
      <c r="J700" s="69"/>
    </row>
    <row r="701" spans="1:10" x14ac:dyDescent="0.25">
      <c r="A701" s="69"/>
      <c r="B701" s="73"/>
      <c r="C701" s="73"/>
      <c r="D701" s="73"/>
      <c r="E701" s="73"/>
      <c r="F701" s="72"/>
      <c r="G701" s="72"/>
      <c r="H701" s="72"/>
      <c r="I701" s="72"/>
      <c r="J701" s="69"/>
    </row>
    <row r="702" spans="1:10" x14ac:dyDescent="0.25">
      <c r="A702" s="69"/>
      <c r="B702" s="73"/>
      <c r="C702" s="73"/>
      <c r="D702" s="73"/>
      <c r="E702" s="73"/>
      <c r="F702" s="72"/>
      <c r="G702" s="72"/>
      <c r="H702" s="72"/>
      <c r="I702" s="72"/>
      <c r="J702" s="69"/>
    </row>
    <row r="703" spans="1:10" x14ac:dyDescent="0.25">
      <c r="A703" s="69"/>
      <c r="B703" s="73"/>
      <c r="C703" s="73"/>
      <c r="D703" s="73"/>
      <c r="E703" s="73"/>
      <c r="F703" s="72"/>
      <c r="G703" s="72"/>
      <c r="H703" s="72"/>
      <c r="I703" s="72"/>
      <c r="J703" s="69"/>
    </row>
    <row r="704" spans="1:10" x14ac:dyDescent="0.25">
      <c r="A704" s="69"/>
      <c r="B704" s="73"/>
      <c r="C704" s="73"/>
      <c r="D704" s="73"/>
      <c r="E704" s="73"/>
      <c r="F704" s="72"/>
      <c r="G704" s="72"/>
      <c r="H704" s="72"/>
      <c r="I704" s="72"/>
      <c r="J704" s="69"/>
    </row>
    <row r="705" spans="1:10" x14ac:dyDescent="0.25">
      <c r="A705" s="69"/>
      <c r="B705" s="73"/>
      <c r="C705" s="73"/>
      <c r="D705" s="73"/>
      <c r="E705" s="73"/>
      <c r="F705" s="72"/>
      <c r="G705" s="72"/>
      <c r="H705" s="72"/>
      <c r="I705" s="72"/>
      <c r="J705" s="69"/>
    </row>
    <row r="706" spans="1:10" x14ac:dyDescent="0.25">
      <c r="A706" s="69"/>
      <c r="B706" s="73"/>
      <c r="C706" s="73"/>
      <c r="D706" s="73"/>
      <c r="E706" s="73"/>
      <c r="F706" s="72"/>
      <c r="G706" s="72"/>
      <c r="H706" s="72"/>
      <c r="I706" s="72"/>
      <c r="J706" s="69"/>
    </row>
    <row r="707" spans="1:10" x14ac:dyDescent="0.25">
      <c r="A707" s="69"/>
      <c r="B707" s="73"/>
      <c r="C707" s="73"/>
      <c r="D707" s="73"/>
      <c r="E707" s="73"/>
      <c r="F707" s="72"/>
      <c r="G707" s="72"/>
      <c r="H707" s="72"/>
      <c r="I707" s="72"/>
      <c r="J707" s="69"/>
    </row>
    <row r="708" spans="1:10" x14ac:dyDescent="0.25">
      <c r="A708" s="69"/>
      <c r="B708" s="73"/>
      <c r="C708" s="73"/>
      <c r="D708" s="73"/>
      <c r="E708" s="73"/>
      <c r="F708" s="72"/>
      <c r="G708" s="72"/>
      <c r="H708" s="72"/>
      <c r="I708" s="72"/>
      <c r="J708" s="69"/>
    </row>
    <row r="709" spans="1:10" x14ac:dyDescent="0.25">
      <c r="A709" s="69"/>
      <c r="B709" s="73"/>
      <c r="C709" s="73"/>
      <c r="D709" s="73"/>
      <c r="E709" s="73"/>
      <c r="F709" s="72"/>
      <c r="G709" s="72"/>
      <c r="H709" s="72"/>
      <c r="I709" s="72"/>
      <c r="J709" s="69"/>
    </row>
    <row r="710" spans="1:10" x14ac:dyDescent="0.25">
      <c r="A710" s="69"/>
      <c r="B710" s="73"/>
      <c r="C710" s="73"/>
      <c r="D710" s="73"/>
      <c r="E710" s="73"/>
      <c r="F710" s="72"/>
      <c r="G710" s="72"/>
      <c r="H710" s="72"/>
      <c r="I710" s="72"/>
      <c r="J710" s="69"/>
    </row>
    <row r="711" spans="1:10" x14ac:dyDescent="0.25">
      <c r="A711" s="69"/>
      <c r="B711" s="73"/>
      <c r="C711" s="73"/>
      <c r="D711" s="73"/>
      <c r="E711" s="73"/>
      <c r="F711" s="72"/>
      <c r="G711" s="72"/>
      <c r="H711" s="72"/>
      <c r="I711" s="72"/>
      <c r="J711" s="69"/>
    </row>
    <row r="712" spans="1:10" x14ac:dyDescent="0.25">
      <c r="A712" s="69"/>
      <c r="B712" s="73"/>
      <c r="C712" s="73"/>
      <c r="D712" s="73"/>
      <c r="E712" s="73"/>
      <c r="F712" s="72"/>
      <c r="G712" s="72"/>
      <c r="H712" s="72"/>
      <c r="I712" s="72"/>
      <c r="J712" s="69"/>
    </row>
    <row r="713" spans="1:10" x14ac:dyDescent="0.25">
      <c r="A713" s="69"/>
      <c r="B713" s="73"/>
      <c r="C713" s="73"/>
      <c r="D713" s="73"/>
      <c r="E713" s="73"/>
      <c r="F713" s="72"/>
      <c r="G713" s="72"/>
      <c r="H713" s="72"/>
      <c r="I713" s="72"/>
      <c r="J713" s="69"/>
    </row>
    <row r="714" spans="1:10" x14ac:dyDescent="0.25">
      <c r="A714" s="69"/>
      <c r="B714" s="73"/>
      <c r="C714" s="73"/>
      <c r="D714" s="73"/>
      <c r="E714" s="73"/>
      <c r="F714" s="72"/>
      <c r="G714" s="72"/>
      <c r="H714" s="72"/>
      <c r="I714" s="72"/>
      <c r="J714" s="69"/>
    </row>
    <row r="715" spans="1:10" x14ac:dyDescent="0.25">
      <c r="A715" s="69"/>
      <c r="B715" s="73"/>
      <c r="C715" s="73"/>
      <c r="D715" s="73"/>
      <c r="E715" s="73"/>
      <c r="F715" s="72"/>
      <c r="G715" s="72"/>
      <c r="H715" s="72"/>
      <c r="I715" s="72"/>
      <c r="J715" s="69"/>
    </row>
    <row r="716" spans="1:10" x14ac:dyDescent="0.25">
      <c r="A716" s="69"/>
      <c r="B716" s="73"/>
      <c r="C716" s="73"/>
      <c r="D716" s="73"/>
      <c r="E716" s="73"/>
      <c r="F716" s="72"/>
      <c r="G716" s="72"/>
      <c r="H716" s="72"/>
      <c r="I716" s="72"/>
      <c r="J716" s="69"/>
    </row>
    <row r="717" spans="1:10" x14ac:dyDescent="0.25">
      <c r="A717" s="69"/>
      <c r="B717" s="73"/>
      <c r="C717" s="73"/>
      <c r="D717" s="73"/>
      <c r="E717" s="73"/>
      <c r="F717" s="72"/>
      <c r="G717" s="72"/>
      <c r="H717" s="72"/>
      <c r="I717" s="72"/>
      <c r="J717" s="69"/>
    </row>
    <row r="718" spans="1:10" x14ac:dyDescent="0.25">
      <c r="A718" s="69"/>
      <c r="B718" s="73"/>
      <c r="C718" s="73"/>
      <c r="D718" s="73"/>
      <c r="E718" s="73"/>
      <c r="F718" s="72"/>
      <c r="G718" s="72"/>
      <c r="H718" s="72"/>
      <c r="I718" s="72"/>
      <c r="J718" s="69"/>
    </row>
    <row r="719" spans="1:10" x14ac:dyDescent="0.25">
      <c r="A719" s="69"/>
      <c r="B719" s="73"/>
      <c r="C719" s="73"/>
      <c r="D719" s="73"/>
      <c r="E719" s="73"/>
      <c r="F719" s="72"/>
      <c r="G719" s="72"/>
      <c r="H719" s="72"/>
      <c r="I719" s="72"/>
      <c r="J719" s="69"/>
    </row>
    <row r="720" spans="1:10" x14ac:dyDescent="0.25">
      <c r="A720" s="69"/>
      <c r="B720" s="73"/>
      <c r="C720" s="73"/>
      <c r="D720" s="73"/>
      <c r="E720" s="73"/>
      <c r="F720" s="72"/>
      <c r="G720" s="72"/>
      <c r="H720" s="72"/>
      <c r="I720" s="72"/>
      <c r="J720" s="69"/>
    </row>
    <row r="721" spans="1:10" x14ac:dyDescent="0.25">
      <c r="A721" s="69"/>
      <c r="B721" s="73"/>
      <c r="C721" s="73"/>
      <c r="D721" s="73"/>
      <c r="E721" s="73"/>
      <c r="F721" s="72"/>
      <c r="G721" s="72"/>
      <c r="H721" s="72"/>
      <c r="I721" s="72"/>
      <c r="J721" s="69"/>
    </row>
    <row r="722" spans="1:10" x14ac:dyDescent="0.25">
      <c r="A722" s="69"/>
      <c r="B722" s="73"/>
      <c r="C722" s="73"/>
      <c r="D722" s="73"/>
      <c r="E722" s="73"/>
      <c r="F722" s="72"/>
      <c r="G722" s="72"/>
      <c r="H722" s="72"/>
      <c r="I722" s="72"/>
      <c r="J722" s="69"/>
    </row>
    <row r="723" spans="1:10" x14ac:dyDescent="0.25">
      <c r="A723" s="69"/>
      <c r="B723" s="73"/>
      <c r="C723" s="73"/>
      <c r="D723" s="73"/>
      <c r="E723" s="73"/>
      <c r="F723" s="72"/>
      <c r="G723" s="72"/>
      <c r="H723" s="72"/>
      <c r="I723" s="72"/>
      <c r="J723" s="69"/>
    </row>
    <row r="724" spans="1:10" x14ac:dyDescent="0.25">
      <c r="A724" s="69"/>
      <c r="B724" s="73"/>
      <c r="C724" s="73"/>
      <c r="D724" s="73"/>
      <c r="E724" s="73"/>
      <c r="F724" s="72"/>
      <c r="G724" s="72"/>
      <c r="H724" s="72"/>
      <c r="I724" s="72"/>
      <c r="J724" s="69"/>
    </row>
    <row r="725" spans="1:10" x14ac:dyDescent="0.25">
      <c r="A725" s="69"/>
      <c r="B725" s="73"/>
      <c r="C725" s="73"/>
      <c r="D725" s="73"/>
      <c r="E725" s="73"/>
      <c r="F725" s="72"/>
      <c r="G725" s="72"/>
      <c r="H725" s="72"/>
      <c r="I725" s="72"/>
      <c r="J725" s="69"/>
    </row>
    <row r="726" spans="1:10" x14ac:dyDescent="0.25">
      <c r="A726" s="69"/>
      <c r="B726" s="73"/>
      <c r="C726" s="73"/>
      <c r="D726" s="73"/>
      <c r="E726" s="73"/>
      <c r="F726" s="72"/>
      <c r="G726" s="72"/>
      <c r="H726" s="72"/>
      <c r="I726" s="72"/>
      <c r="J726" s="69"/>
    </row>
    <row r="727" spans="1:10" x14ac:dyDescent="0.25">
      <c r="A727" s="69"/>
      <c r="B727" s="73"/>
      <c r="C727" s="73"/>
      <c r="D727" s="73"/>
      <c r="E727" s="73"/>
      <c r="F727" s="72"/>
      <c r="G727" s="72"/>
      <c r="H727" s="72"/>
      <c r="I727" s="72"/>
      <c r="J727" s="69"/>
    </row>
    <row r="728" spans="1:10" x14ac:dyDescent="0.25">
      <c r="A728" s="69"/>
      <c r="B728" s="73"/>
      <c r="C728" s="73"/>
      <c r="D728" s="73"/>
      <c r="E728" s="73"/>
      <c r="F728" s="72"/>
      <c r="G728" s="72"/>
      <c r="H728" s="72"/>
      <c r="I728" s="72"/>
      <c r="J728" s="69"/>
    </row>
    <row r="729" spans="1:10" x14ac:dyDescent="0.25">
      <c r="A729" s="69"/>
      <c r="B729" s="73"/>
      <c r="C729" s="73"/>
      <c r="D729" s="73"/>
      <c r="E729" s="73"/>
      <c r="F729" s="72"/>
      <c r="G729" s="72"/>
      <c r="H729" s="72"/>
      <c r="I729" s="72"/>
      <c r="J729" s="69"/>
    </row>
    <row r="730" spans="1:10" x14ac:dyDescent="0.25">
      <c r="A730" s="69"/>
      <c r="B730" s="73"/>
      <c r="C730" s="73"/>
      <c r="D730" s="73"/>
      <c r="E730" s="73"/>
      <c r="F730" s="72"/>
      <c r="G730" s="72"/>
      <c r="H730" s="72"/>
      <c r="I730" s="72"/>
      <c r="J730" s="69"/>
    </row>
    <row r="731" spans="1:10" x14ac:dyDescent="0.25">
      <c r="A731" s="69"/>
      <c r="B731" s="73"/>
      <c r="C731" s="73"/>
      <c r="D731" s="73"/>
      <c r="E731" s="73"/>
      <c r="F731" s="72"/>
      <c r="G731" s="72"/>
      <c r="H731" s="72"/>
      <c r="I731" s="72"/>
      <c r="J731" s="69"/>
    </row>
    <row r="732" spans="1:10" x14ac:dyDescent="0.25">
      <c r="A732" s="69"/>
      <c r="B732" s="73"/>
      <c r="C732" s="73"/>
      <c r="D732" s="73"/>
      <c r="E732" s="73"/>
      <c r="F732" s="72"/>
      <c r="G732" s="72"/>
      <c r="H732" s="72"/>
      <c r="I732" s="72"/>
      <c r="J732" s="69"/>
    </row>
    <row r="733" spans="1:10" x14ac:dyDescent="0.25">
      <c r="A733" s="69"/>
      <c r="B733" s="73"/>
      <c r="C733" s="73"/>
      <c r="D733" s="73"/>
      <c r="E733" s="73"/>
      <c r="F733" s="72"/>
      <c r="G733" s="72"/>
      <c r="H733" s="72"/>
      <c r="I733" s="72"/>
      <c r="J733" s="69"/>
    </row>
    <row r="734" spans="1:10" x14ac:dyDescent="0.25">
      <c r="A734" s="69"/>
      <c r="B734" s="73"/>
      <c r="C734" s="73"/>
      <c r="D734" s="73"/>
      <c r="E734" s="73"/>
      <c r="F734" s="72"/>
      <c r="G734" s="72"/>
      <c r="H734" s="72"/>
      <c r="I734" s="72"/>
      <c r="J734" s="69"/>
    </row>
    <row r="735" spans="1:10" x14ac:dyDescent="0.25">
      <c r="A735" s="69"/>
      <c r="B735" s="73"/>
      <c r="C735" s="73"/>
      <c r="D735" s="73"/>
      <c r="E735" s="73"/>
      <c r="F735" s="72"/>
      <c r="G735" s="72"/>
      <c r="H735" s="72"/>
      <c r="I735" s="72"/>
      <c r="J735" s="69"/>
    </row>
    <row r="736" spans="1:10" x14ac:dyDescent="0.25">
      <c r="A736" s="69"/>
      <c r="B736" s="73"/>
      <c r="C736" s="73"/>
      <c r="D736" s="73"/>
      <c r="E736" s="73"/>
      <c r="F736" s="72"/>
      <c r="G736" s="72"/>
      <c r="H736" s="72"/>
      <c r="I736" s="72"/>
      <c r="J736" s="69"/>
    </row>
    <row r="737" spans="1:10" x14ac:dyDescent="0.25">
      <c r="A737" s="69"/>
      <c r="B737" s="73"/>
      <c r="C737" s="73"/>
      <c r="D737" s="73"/>
      <c r="E737" s="73"/>
      <c r="F737" s="72"/>
      <c r="G737" s="72"/>
      <c r="H737" s="72"/>
      <c r="I737" s="72"/>
      <c r="J737" s="69"/>
    </row>
    <row r="738" spans="1:10" x14ac:dyDescent="0.25">
      <c r="A738" s="69"/>
      <c r="B738" s="73"/>
      <c r="C738" s="73"/>
      <c r="D738" s="73"/>
      <c r="E738" s="73"/>
      <c r="F738" s="72"/>
      <c r="G738" s="72"/>
      <c r="H738" s="72"/>
      <c r="I738" s="72"/>
      <c r="J738" s="69"/>
    </row>
    <row r="739" spans="1:10" x14ac:dyDescent="0.25">
      <c r="A739" s="69"/>
      <c r="B739" s="73"/>
      <c r="C739" s="73"/>
      <c r="D739" s="73"/>
      <c r="E739" s="73"/>
      <c r="F739" s="72"/>
      <c r="G739" s="72"/>
      <c r="H739" s="72"/>
      <c r="I739" s="72"/>
      <c r="J739" s="69"/>
    </row>
  </sheetData>
  <autoFilter ref="A16:N380"/>
  <mergeCells count="14">
    <mergeCell ref="G1:I1"/>
    <mergeCell ref="G5:J5"/>
    <mergeCell ref="G6:I6"/>
    <mergeCell ref="A9:I9"/>
    <mergeCell ref="H7:I7"/>
    <mergeCell ref="G4:J4"/>
    <mergeCell ref="G3:I3"/>
    <mergeCell ref="G2:I2"/>
    <mergeCell ref="F12:I12"/>
    <mergeCell ref="A12:A13"/>
    <mergeCell ref="B12:B13"/>
    <mergeCell ref="C12:C13"/>
    <mergeCell ref="D12:D13"/>
    <mergeCell ref="E12:E13"/>
  </mergeCells>
  <pageMargins left="1.1811023622047245" right="0.39370078740157483" top="0.39370078740157483" bottom="0.39370078740157483" header="0.31496062992125984" footer="0.31496062992125984"/>
  <pageSetup paperSize="9" scale="50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Normal="100" zoomScaleSheetLayoutView="100" workbookViewId="0">
      <selection activeCell="H25" sqref="H25"/>
    </sheetView>
  </sheetViews>
  <sheetFormatPr defaultRowHeight="12.75" x14ac:dyDescent="0.2"/>
  <cols>
    <col min="1" max="1" width="6" style="288" customWidth="1"/>
    <col min="2" max="2" width="52" style="288" customWidth="1"/>
    <col min="3" max="3" width="18.7109375" style="288" customWidth="1"/>
    <col min="4" max="4" width="16.28515625" style="288" customWidth="1"/>
    <col min="5" max="8" width="9.140625" style="288"/>
    <col min="9" max="9" width="10.140625" style="288" bestFit="1" customWidth="1"/>
    <col min="10" max="254" width="9.140625" style="288"/>
    <col min="255" max="255" width="22.7109375" style="288" customWidth="1"/>
    <col min="256" max="256" width="23.7109375" style="288" customWidth="1"/>
    <col min="257" max="257" width="18.85546875" style="288" customWidth="1"/>
    <col min="258" max="258" width="19" style="288" customWidth="1"/>
    <col min="259" max="259" width="20.42578125" style="288" customWidth="1"/>
    <col min="260" max="264" width="9.140625" style="288"/>
    <col min="265" max="265" width="10.140625" style="288" bestFit="1" customWidth="1"/>
    <col min="266" max="510" width="9.140625" style="288"/>
    <col min="511" max="511" width="22.7109375" style="288" customWidth="1"/>
    <col min="512" max="512" width="23.7109375" style="288" customWidth="1"/>
    <col min="513" max="513" width="18.85546875" style="288" customWidth="1"/>
    <col min="514" max="514" width="19" style="288" customWidth="1"/>
    <col min="515" max="515" width="20.42578125" style="288" customWidth="1"/>
    <col min="516" max="520" width="9.140625" style="288"/>
    <col min="521" max="521" width="10.140625" style="288" bestFit="1" customWidth="1"/>
    <col min="522" max="766" width="9.140625" style="288"/>
    <col min="767" max="767" width="22.7109375" style="288" customWidth="1"/>
    <col min="768" max="768" width="23.7109375" style="288" customWidth="1"/>
    <col min="769" max="769" width="18.85546875" style="288" customWidth="1"/>
    <col min="770" max="770" width="19" style="288" customWidth="1"/>
    <col min="771" max="771" width="20.42578125" style="288" customWidth="1"/>
    <col min="772" max="776" width="9.140625" style="288"/>
    <col min="777" max="777" width="10.140625" style="288" bestFit="1" customWidth="1"/>
    <col min="778" max="1022" width="9.140625" style="288"/>
    <col min="1023" max="1023" width="22.7109375" style="288" customWidth="1"/>
    <col min="1024" max="1024" width="23.7109375" style="288" customWidth="1"/>
    <col min="1025" max="1025" width="18.85546875" style="288" customWidth="1"/>
    <col min="1026" max="1026" width="19" style="288" customWidth="1"/>
    <col min="1027" max="1027" width="20.42578125" style="288" customWidth="1"/>
    <col min="1028" max="1032" width="9.140625" style="288"/>
    <col min="1033" max="1033" width="10.140625" style="288" bestFit="1" customWidth="1"/>
    <col min="1034" max="1278" width="9.140625" style="288"/>
    <col min="1279" max="1279" width="22.7109375" style="288" customWidth="1"/>
    <col min="1280" max="1280" width="23.7109375" style="288" customWidth="1"/>
    <col min="1281" max="1281" width="18.85546875" style="288" customWidth="1"/>
    <col min="1282" max="1282" width="19" style="288" customWidth="1"/>
    <col min="1283" max="1283" width="20.42578125" style="288" customWidth="1"/>
    <col min="1284" max="1288" width="9.140625" style="288"/>
    <col min="1289" max="1289" width="10.140625" style="288" bestFit="1" customWidth="1"/>
    <col min="1290" max="1534" width="9.140625" style="288"/>
    <col min="1535" max="1535" width="22.7109375" style="288" customWidth="1"/>
    <col min="1536" max="1536" width="23.7109375" style="288" customWidth="1"/>
    <col min="1537" max="1537" width="18.85546875" style="288" customWidth="1"/>
    <col min="1538" max="1538" width="19" style="288" customWidth="1"/>
    <col min="1539" max="1539" width="20.42578125" style="288" customWidth="1"/>
    <col min="1540" max="1544" width="9.140625" style="288"/>
    <col min="1545" max="1545" width="10.140625" style="288" bestFit="1" customWidth="1"/>
    <col min="1546" max="1790" width="9.140625" style="288"/>
    <col min="1791" max="1791" width="22.7109375" style="288" customWidth="1"/>
    <col min="1792" max="1792" width="23.7109375" style="288" customWidth="1"/>
    <col min="1793" max="1793" width="18.85546875" style="288" customWidth="1"/>
    <col min="1794" max="1794" width="19" style="288" customWidth="1"/>
    <col min="1795" max="1795" width="20.42578125" style="288" customWidth="1"/>
    <col min="1796" max="1800" width="9.140625" style="288"/>
    <col min="1801" max="1801" width="10.140625" style="288" bestFit="1" customWidth="1"/>
    <col min="1802" max="2046" width="9.140625" style="288"/>
    <col min="2047" max="2047" width="22.7109375" style="288" customWidth="1"/>
    <col min="2048" max="2048" width="23.7109375" style="288" customWidth="1"/>
    <col min="2049" max="2049" width="18.85546875" style="288" customWidth="1"/>
    <col min="2050" max="2050" width="19" style="288" customWidth="1"/>
    <col min="2051" max="2051" width="20.42578125" style="288" customWidth="1"/>
    <col min="2052" max="2056" width="9.140625" style="288"/>
    <col min="2057" max="2057" width="10.140625" style="288" bestFit="1" customWidth="1"/>
    <col min="2058" max="2302" width="9.140625" style="288"/>
    <col min="2303" max="2303" width="22.7109375" style="288" customWidth="1"/>
    <col min="2304" max="2304" width="23.7109375" style="288" customWidth="1"/>
    <col min="2305" max="2305" width="18.85546875" style="288" customWidth="1"/>
    <col min="2306" max="2306" width="19" style="288" customWidth="1"/>
    <col min="2307" max="2307" width="20.42578125" style="288" customWidth="1"/>
    <col min="2308" max="2312" width="9.140625" style="288"/>
    <col min="2313" max="2313" width="10.140625" style="288" bestFit="1" customWidth="1"/>
    <col min="2314" max="2558" width="9.140625" style="288"/>
    <col min="2559" max="2559" width="22.7109375" style="288" customWidth="1"/>
    <col min="2560" max="2560" width="23.7109375" style="288" customWidth="1"/>
    <col min="2561" max="2561" width="18.85546875" style="288" customWidth="1"/>
    <col min="2562" max="2562" width="19" style="288" customWidth="1"/>
    <col min="2563" max="2563" width="20.42578125" style="288" customWidth="1"/>
    <col min="2564" max="2568" width="9.140625" style="288"/>
    <col min="2569" max="2569" width="10.140625" style="288" bestFit="1" customWidth="1"/>
    <col min="2570" max="2814" width="9.140625" style="288"/>
    <col min="2815" max="2815" width="22.7109375" style="288" customWidth="1"/>
    <col min="2816" max="2816" width="23.7109375" style="288" customWidth="1"/>
    <col min="2817" max="2817" width="18.85546875" style="288" customWidth="1"/>
    <col min="2818" max="2818" width="19" style="288" customWidth="1"/>
    <col min="2819" max="2819" width="20.42578125" style="288" customWidth="1"/>
    <col min="2820" max="2824" width="9.140625" style="288"/>
    <col min="2825" max="2825" width="10.140625" style="288" bestFit="1" customWidth="1"/>
    <col min="2826" max="3070" width="9.140625" style="288"/>
    <col min="3071" max="3071" width="22.7109375" style="288" customWidth="1"/>
    <col min="3072" max="3072" width="23.7109375" style="288" customWidth="1"/>
    <col min="3073" max="3073" width="18.85546875" style="288" customWidth="1"/>
    <col min="3074" max="3074" width="19" style="288" customWidth="1"/>
    <col min="3075" max="3075" width="20.42578125" style="288" customWidth="1"/>
    <col min="3076" max="3080" width="9.140625" style="288"/>
    <col min="3081" max="3081" width="10.140625" style="288" bestFit="1" customWidth="1"/>
    <col min="3082" max="3326" width="9.140625" style="288"/>
    <col min="3327" max="3327" width="22.7109375" style="288" customWidth="1"/>
    <col min="3328" max="3328" width="23.7109375" style="288" customWidth="1"/>
    <col min="3329" max="3329" width="18.85546875" style="288" customWidth="1"/>
    <col min="3330" max="3330" width="19" style="288" customWidth="1"/>
    <col min="3331" max="3331" width="20.42578125" style="288" customWidth="1"/>
    <col min="3332" max="3336" width="9.140625" style="288"/>
    <col min="3337" max="3337" width="10.140625" style="288" bestFit="1" customWidth="1"/>
    <col min="3338" max="3582" width="9.140625" style="288"/>
    <col min="3583" max="3583" width="22.7109375" style="288" customWidth="1"/>
    <col min="3584" max="3584" width="23.7109375" style="288" customWidth="1"/>
    <col min="3585" max="3585" width="18.85546875" style="288" customWidth="1"/>
    <col min="3586" max="3586" width="19" style="288" customWidth="1"/>
    <col min="3587" max="3587" width="20.42578125" style="288" customWidth="1"/>
    <col min="3588" max="3592" width="9.140625" style="288"/>
    <col min="3593" max="3593" width="10.140625" style="288" bestFit="1" customWidth="1"/>
    <col min="3594" max="3838" width="9.140625" style="288"/>
    <col min="3839" max="3839" width="22.7109375" style="288" customWidth="1"/>
    <col min="3840" max="3840" width="23.7109375" style="288" customWidth="1"/>
    <col min="3841" max="3841" width="18.85546875" style="288" customWidth="1"/>
    <col min="3842" max="3842" width="19" style="288" customWidth="1"/>
    <col min="3843" max="3843" width="20.42578125" style="288" customWidth="1"/>
    <col min="3844" max="3848" width="9.140625" style="288"/>
    <col min="3849" max="3849" width="10.140625" style="288" bestFit="1" customWidth="1"/>
    <col min="3850" max="4094" width="9.140625" style="288"/>
    <col min="4095" max="4095" width="22.7109375" style="288" customWidth="1"/>
    <col min="4096" max="4096" width="23.7109375" style="288" customWidth="1"/>
    <col min="4097" max="4097" width="18.85546875" style="288" customWidth="1"/>
    <col min="4098" max="4098" width="19" style="288" customWidth="1"/>
    <col min="4099" max="4099" width="20.42578125" style="288" customWidth="1"/>
    <col min="4100" max="4104" width="9.140625" style="288"/>
    <col min="4105" max="4105" width="10.140625" style="288" bestFit="1" customWidth="1"/>
    <col min="4106" max="4350" width="9.140625" style="288"/>
    <col min="4351" max="4351" width="22.7109375" style="288" customWidth="1"/>
    <col min="4352" max="4352" width="23.7109375" style="288" customWidth="1"/>
    <col min="4353" max="4353" width="18.85546875" style="288" customWidth="1"/>
    <col min="4354" max="4354" width="19" style="288" customWidth="1"/>
    <col min="4355" max="4355" width="20.42578125" style="288" customWidth="1"/>
    <col min="4356" max="4360" width="9.140625" style="288"/>
    <col min="4361" max="4361" width="10.140625" style="288" bestFit="1" customWidth="1"/>
    <col min="4362" max="4606" width="9.140625" style="288"/>
    <col min="4607" max="4607" width="22.7109375" style="288" customWidth="1"/>
    <col min="4608" max="4608" width="23.7109375" style="288" customWidth="1"/>
    <col min="4609" max="4609" width="18.85546875" style="288" customWidth="1"/>
    <col min="4610" max="4610" width="19" style="288" customWidth="1"/>
    <col min="4611" max="4611" width="20.42578125" style="288" customWidth="1"/>
    <col min="4612" max="4616" width="9.140625" style="288"/>
    <col min="4617" max="4617" width="10.140625" style="288" bestFit="1" customWidth="1"/>
    <col min="4618" max="4862" width="9.140625" style="288"/>
    <col min="4863" max="4863" width="22.7109375" style="288" customWidth="1"/>
    <col min="4864" max="4864" width="23.7109375" style="288" customWidth="1"/>
    <col min="4865" max="4865" width="18.85546875" style="288" customWidth="1"/>
    <col min="4866" max="4866" width="19" style="288" customWidth="1"/>
    <col min="4867" max="4867" width="20.42578125" style="288" customWidth="1"/>
    <col min="4868" max="4872" width="9.140625" style="288"/>
    <col min="4873" max="4873" width="10.140625" style="288" bestFit="1" customWidth="1"/>
    <col min="4874" max="5118" width="9.140625" style="288"/>
    <col min="5119" max="5119" width="22.7109375" style="288" customWidth="1"/>
    <col min="5120" max="5120" width="23.7109375" style="288" customWidth="1"/>
    <col min="5121" max="5121" width="18.85546875" style="288" customWidth="1"/>
    <col min="5122" max="5122" width="19" style="288" customWidth="1"/>
    <col min="5123" max="5123" width="20.42578125" style="288" customWidth="1"/>
    <col min="5124" max="5128" width="9.140625" style="288"/>
    <col min="5129" max="5129" width="10.140625" style="288" bestFit="1" customWidth="1"/>
    <col min="5130" max="5374" width="9.140625" style="288"/>
    <col min="5375" max="5375" width="22.7109375" style="288" customWidth="1"/>
    <col min="5376" max="5376" width="23.7109375" style="288" customWidth="1"/>
    <col min="5377" max="5377" width="18.85546875" style="288" customWidth="1"/>
    <col min="5378" max="5378" width="19" style="288" customWidth="1"/>
    <col min="5379" max="5379" width="20.42578125" style="288" customWidth="1"/>
    <col min="5380" max="5384" width="9.140625" style="288"/>
    <col min="5385" max="5385" width="10.140625" style="288" bestFit="1" customWidth="1"/>
    <col min="5386" max="5630" width="9.140625" style="288"/>
    <col min="5631" max="5631" width="22.7109375" style="288" customWidth="1"/>
    <col min="5632" max="5632" width="23.7109375" style="288" customWidth="1"/>
    <col min="5633" max="5633" width="18.85546875" style="288" customWidth="1"/>
    <col min="5634" max="5634" width="19" style="288" customWidth="1"/>
    <col min="5635" max="5635" width="20.42578125" style="288" customWidth="1"/>
    <col min="5636" max="5640" width="9.140625" style="288"/>
    <col min="5641" max="5641" width="10.140625" style="288" bestFit="1" customWidth="1"/>
    <col min="5642" max="5886" width="9.140625" style="288"/>
    <col min="5887" max="5887" width="22.7109375" style="288" customWidth="1"/>
    <col min="5888" max="5888" width="23.7109375" style="288" customWidth="1"/>
    <col min="5889" max="5889" width="18.85546875" style="288" customWidth="1"/>
    <col min="5890" max="5890" width="19" style="288" customWidth="1"/>
    <col min="5891" max="5891" width="20.42578125" style="288" customWidth="1"/>
    <col min="5892" max="5896" width="9.140625" style="288"/>
    <col min="5897" max="5897" width="10.140625" style="288" bestFit="1" customWidth="1"/>
    <col min="5898" max="6142" width="9.140625" style="288"/>
    <col min="6143" max="6143" width="22.7109375" style="288" customWidth="1"/>
    <col min="6144" max="6144" width="23.7109375" style="288" customWidth="1"/>
    <col min="6145" max="6145" width="18.85546875" style="288" customWidth="1"/>
    <col min="6146" max="6146" width="19" style="288" customWidth="1"/>
    <col min="6147" max="6147" width="20.42578125" style="288" customWidth="1"/>
    <col min="6148" max="6152" width="9.140625" style="288"/>
    <col min="6153" max="6153" width="10.140625" style="288" bestFit="1" customWidth="1"/>
    <col min="6154" max="6398" width="9.140625" style="288"/>
    <col min="6399" max="6399" width="22.7109375" style="288" customWidth="1"/>
    <col min="6400" max="6400" width="23.7109375" style="288" customWidth="1"/>
    <col min="6401" max="6401" width="18.85546875" style="288" customWidth="1"/>
    <col min="6402" max="6402" width="19" style="288" customWidth="1"/>
    <col min="6403" max="6403" width="20.42578125" style="288" customWidth="1"/>
    <col min="6404" max="6408" width="9.140625" style="288"/>
    <col min="6409" max="6409" width="10.140625" style="288" bestFit="1" customWidth="1"/>
    <col min="6410" max="6654" width="9.140625" style="288"/>
    <col min="6655" max="6655" width="22.7109375" style="288" customWidth="1"/>
    <col min="6656" max="6656" width="23.7109375" style="288" customWidth="1"/>
    <col min="6657" max="6657" width="18.85546875" style="288" customWidth="1"/>
    <col min="6658" max="6658" width="19" style="288" customWidth="1"/>
    <col min="6659" max="6659" width="20.42578125" style="288" customWidth="1"/>
    <col min="6660" max="6664" width="9.140625" style="288"/>
    <col min="6665" max="6665" width="10.140625" style="288" bestFit="1" customWidth="1"/>
    <col min="6666" max="6910" width="9.140625" style="288"/>
    <col min="6911" max="6911" width="22.7109375" style="288" customWidth="1"/>
    <col min="6912" max="6912" width="23.7109375" style="288" customWidth="1"/>
    <col min="6913" max="6913" width="18.85546875" style="288" customWidth="1"/>
    <col min="6914" max="6914" width="19" style="288" customWidth="1"/>
    <col min="6915" max="6915" width="20.42578125" style="288" customWidth="1"/>
    <col min="6916" max="6920" width="9.140625" style="288"/>
    <col min="6921" max="6921" width="10.140625" style="288" bestFit="1" customWidth="1"/>
    <col min="6922" max="7166" width="9.140625" style="288"/>
    <col min="7167" max="7167" width="22.7109375" style="288" customWidth="1"/>
    <col min="7168" max="7168" width="23.7109375" style="288" customWidth="1"/>
    <col min="7169" max="7169" width="18.85546875" style="288" customWidth="1"/>
    <col min="7170" max="7170" width="19" style="288" customWidth="1"/>
    <col min="7171" max="7171" width="20.42578125" style="288" customWidth="1"/>
    <col min="7172" max="7176" width="9.140625" style="288"/>
    <col min="7177" max="7177" width="10.140625" style="288" bestFit="1" customWidth="1"/>
    <col min="7178" max="7422" width="9.140625" style="288"/>
    <col min="7423" max="7423" width="22.7109375" style="288" customWidth="1"/>
    <col min="7424" max="7424" width="23.7109375" style="288" customWidth="1"/>
    <col min="7425" max="7425" width="18.85546875" style="288" customWidth="1"/>
    <col min="7426" max="7426" width="19" style="288" customWidth="1"/>
    <col min="7427" max="7427" width="20.42578125" style="288" customWidth="1"/>
    <col min="7428" max="7432" width="9.140625" style="288"/>
    <col min="7433" max="7433" width="10.140625" style="288" bestFit="1" customWidth="1"/>
    <col min="7434" max="7678" width="9.140625" style="288"/>
    <col min="7679" max="7679" width="22.7109375" style="288" customWidth="1"/>
    <col min="7680" max="7680" width="23.7109375" style="288" customWidth="1"/>
    <col min="7681" max="7681" width="18.85546875" style="288" customWidth="1"/>
    <col min="7682" max="7682" width="19" style="288" customWidth="1"/>
    <col min="7683" max="7683" width="20.42578125" style="288" customWidth="1"/>
    <col min="7684" max="7688" width="9.140625" style="288"/>
    <col min="7689" max="7689" width="10.140625" style="288" bestFit="1" customWidth="1"/>
    <col min="7690" max="7934" width="9.140625" style="288"/>
    <col min="7935" max="7935" width="22.7109375" style="288" customWidth="1"/>
    <col min="7936" max="7936" width="23.7109375" style="288" customWidth="1"/>
    <col min="7937" max="7937" width="18.85546875" style="288" customWidth="1"/>
    <col min="7938" max="7938" width="19" style="288" customWidth="1"/>
    <col min="7939" max="7939" width="20.42578125" style="288" customWidth="1"/>
    <col min="7940" max="7944" width="9.140625" style="288"/>
    <col min="7945" max="7945" width="10.140625" style="288" bestFit="1" customWidth="1"/>
    <col min="7946" max="8190" width="9.140625" style="288"/>
    <col min="8191" max="8191" width="22.7109375" style="288" customWidth="1"/>
    <col min="8192" max="8192" width="23.7109375" style="288" customWidth="1"/>
    <col min="8193" max="8193" width="18.85546875" style="288" customWidth="1"/>
    <col min="8194" max="8194" width="19" style="288" customWidth="1"/>
    <col min="8195" max="8195" width="20.42578125" style="288" customWidth="1"/>
    <col min="8196" max="8200" width="9.140625" style="288"/>
    <col min="8201" max="8201" width="10.140625" style="288" bestFit="1" customWidth="1"/>
    <col min="8202" max="8446" width="9.140625" style="288"/>
    <col min="8447" max="8447" width="22.7109375" style="288" customWidth="1"/>
    <col min="8448" max="8448" width="23.7109375" style="288" customWidth="1"/>
    <col min="8449" max="8449" width="18.85546875" style="288" customWidth="1"/>
    <col min="8450" max="8450" width="19" style="288" customWidth="1"/>
    <col min="8451" max="8451" width="20.42578125" style="288" customWidth="1"/>
    <col min="8452" max="8456" width="9.140625" style="288"/>
    <col min="8457" max="8457" width="10.140625" style="288" bestFit="1" customWidth="1"/>
    <col min="8458" max="8702" width="9.140625" style="288"/>
    <col min="8703" max="8703" width="22.7109375" style="288" customWidth="1"/>
    <col min="8704" max="8704" width="23.7109375" style="288" customWidth="1"/>
    <col min="8705" max="8705" width="18.85546875" style="288" customWidth="1"/>
    <col min="8706" max="8706" width="19" style="288" customWidth="1"/>
    <col min="8707" max="8707" width="20.42578125" style="288" customWidth="1"/>
    <col min="8708" max="8712" width="9.140625" style="288"/>
    <col min="8713" max="8713" width="10.140625" style="288" bestFit="1" customWidth="1"/>
    <col min="8714" max="8958" width="9.140625" style="288"/>
    <col min="8959" max="8959" width="22.7109375" style="288" customWidth="1"/>
    <col min="8960" max="8960" width="23.7109375" style="288" customWidth="1"/>
    <col min="8961" max="8961" width="18.85546875" style="288" customWidth="1"/>
    <col min="8962" max="8962" width="19" style="288" customWidth="1"/>
    <col min="8963" max="8963" width="20.42578125" style="288" customWidth="1"/>
    <col min="8964" max="8968" width="9.140625" style="288"/>
    <col min="8969" max="8969" width="10.140625" style="288" bestFit="1" customWidth="1"/>
    <col min="8970" max="9214" width="9.140625" style="288"/>
    <col min="9215" max="9215" width="22.7109375" style="288" customWidth="1"/>
    <col min="9216" max="9216" width="23.7109375" style="288" customWidth="1"/>
    <col min="9217" max="9217" width="18.85546875" style="288" customWidth="1"/>
    <col min="9218" max="9218" width="19" style="288" customWidth="1"/>
    <col min="9219" max="9219" width="20.42578125" style="288" customWidth="1"/>
    <col min="9220" max="9224" width="9.140625" style="288"/>
    <col min="9225" max="9225" width="10.140625" style="288" bestFit="1" customWidth="1"/>
    <col min="9226" max="9470" width="9.140625" style="288"/>
    <col min="9471" max="9471" width="22.7109375" style="288" customWidth="1"/>
    <col min="9472" max="9472" width="23.7109375" style="288" customWidth="1"/>
    <col min="9473" max="9473" width="18.85546875" style="288" customWidth="1"/>
    <col min="9474" max="9474" width="19" style="288" customWidth="1"/>
    <col min="9475" max="9475" width="20.42578125" style="288" customWidth="1"/>
    <col min="9476" max="9480" width="9.140625" style="288"/>
    <col min="9481" max="9481" width="10.140625" style="288" bestFit="1" customWidth="1"/>
    <col min="9482" max="9726" width="9.140625" style="288"/>
    <col min="9727" max="9727" width="22.7109375" style="288" customWidth="1"/>
    <col min="9728" max="9728" width="23.7109375" style="288" customWidth="1"/>
    <col min="9729" max="9729" width="18.85546875" style="288" customWidth="1"/>
    <col min="9730" max="9730" width="19" style="288" customWidth="1"/>
    <col min="9731" max="9731" width="20.42578125" style="288" customWidth="1"/>
    <col min="9732" max="9736" width="9.140625" style="288"/>
    <col min="9737" max="9737" width="10.140625" style="288" bestFit="1" customWidth="1"/>
    <col min="9738" max="9982" width="9.140625" style="288"/>
    <col min="9983" max="9983" width="22.7109375" style="288" customWidth="1"/>
    <col min="9984" max="9984" width="23.7109375" style="288" customWidth="1"/>
    <col min="9985" max="9985" width="18.85546875" style="288" customWidth="1"/>
    <col min="9986" max="9986" width="19" style="288" customWidth="1"/>
    <col min="9987" max="9987" width="20.42578125" style="288" customWidth="1"/>
    <col min="9988" max="9992" width="9.140625" style="288"/>
    <col min="9993" max="9993" width="10.140625" style="288" bestFit="1" customWidth="1"/>
    <col min="9994" max="10238" width="9.140625" style="288"/>
    <col min="10239" max="10239" width="22.7109375" style="288" customWidth="1"/>
    <col min="10240" max="10240" width="23.7109375" style="288" customWidth="1"/>
    <col min="10241" max="10241" width="18.85546875" style="288" customWidth="1"/>
    <col min="10242" max="10242" width="19" style="288" customWidth="1"/>
    <col min="10243" max="10243" width="20.42578125" style="288" customWidth="1"/>
    <col min="10244" max="10248" width="9.140625" style="288"/>
    <col min="10249" max="10249" width="10.140625" style="288" bestFit="1" customWidth="1"/>
    <col min="10250" max="10494" width="9.140625" style="288"/>
    <col min="10495" max="10495" width="22.7109375" style="288" customWidth="1"/>
    <col min="10496" max="10496" width="23.7109375" style="288" customWidth="1"/>
    <col min="10497" max="10497" width="18.85546875" style="288" customWidth="1"/>
    <col min="10498" max="10498" width="19" style="288" customWidth="1"/>
    <col min="10499" max="10499" width="20.42578125" style="288" customWidth="1"/>
    <col min="10500" max="10504" width="9.140625" style="288"/>
    <col min="10505" max="10505" width="10.140625" style="288" bestFit="1" customWidth="1"/>
    <col min="10506" max="10750" width="9.140625" style="288"/>
    <col min="10751" max="10751" width="22.7109375" style="288" customWidth="1"/>
    <col min="10752" max="10752" width="23.7109375" style="288" customWidth="1"/>
    <col min="10753" max="10753" width="18.85546875" style="288" customWidth="1"/>
    <col min="10754" max="10754" width="19" style="288" customWidth="1"/>
    <col min="10755" max="10755" width="20.42578125" style="288" customWidth="1"/>
    <col min="10756" max="10760" width="9.140625" style="288"/>
    <col min="10761" max="10761" width="10.140625" style="288" bestFit="1" customWidth="1"/>
    <col min="10762" max="11006" width="9.140625" style="288"/>
    <col min="11007" max="11007" width="22.7109375" style="288" customWidth="1"/>
    <col min="11008" max="11008" width="23.7109375" style="288" customWidth="1"/>
    <col min="11009" max="11009" width="18.85546875" style="288" customWidth="1"/>
    <col min="11010" max="11010" width="19" style="288" customWidth="1"/>
    <col min="11011" max="11011" width="20.42578125" style="288" customWidth="1"/>
    <col min="11012" max="11016" width="9.140625" style="288"/>
    <col min="11017" max="11017" width="10.140625" style="288" bestFit="1" customWidth="1"/>
    <col min="11018" max="11262" width="9.140625" style="288"/>
    <col min="11263" max="11263" width="22.7109375" style="288" customWidth="1"/>
    <col min="11264" max="11264" width="23.7109375" style="288" customWidth="1"/>
    <col min="11265" max="11265" width="18.85546875" style="288" customWidth="1"/>
    <col min="11266" max="11266" width="19" style="288" customWidth="1"/>
    <col min="11267" max="11267" width="20.42578125" style="288" customWidth="1"/>
    <col min="11268" max="11272" width="9.140625" style="288"/>
    <col min="11273" max="11273" width="10.140625" style="288" bestFit="1" customWidth="1"/>
    <col min="11274" max="11518" width="9.140625" style="288"/>
    <col min="11519" max="11519" width="22.7109375" style="288" customWidth="1"/>
    <col min="11520" max="11520" width="23.7109375" style="288" customWidth="1"/>
    <col min="11521" max="11521" width="18.85546875" style="288" customWidth="1"/>
    <col min="11522" max="11522" width="19" style="288" customWidth="1"/>
    <col min="11523" max="11523" width="20.42578125" style="288" customWidth="1"/>
    <col min="11524" max="11528" width="9.140625" style="288"/>
    <col min="11529" max="11529" width="10.140625" style="288" bestFit="1" customWidth="1"/>
    <col min="11530" max="11774" width="9.140625" style="288"/>
    <col min="11775" max="11775" width="22.7109375" style="288" customWidth="1"/>
    <col min="11776" max="11776" width="23.7109375" style="288" customWidth="1"/>
    <col min="11777" max="11777" width="18.85546875" style="288" customWidth="1"/>
    <col min="11778" max="11778" width="19" style="288" customWidth="1"/>
    <col min="11779" max="11779" width="20.42578125" style="288" customWidth="1"/>
    <col min="11780" max="11784" width="9.140625" style="288"/>
    <col min="11785" max="11785" width="10.140625" style="288" bestFit="1" customWidth="1"/>
    <col min="11786" max="12030" width="9.140625" style="288"/>
    <col min="12031" max="12031" width="22.7109375" style="288" customWidth="1"/>
    <col min="12032" max="12032" width="23.7109375" style="288" customWidth="1"/>
    <col min="12033" max="12033" width="18.85546875" style="288" customWidth="1"/>
    <col min="12034" max="12034" width="19" style="288" customWidth="1"/>
    <col min="12035" max="12035" width="20.42578125" style="288" customWidth="1"/>
    <col min="12036" max="12040" width="9.140625" style="288"/>
    <col min="12041" max="12041" width="10.140625" style="288" bestFit="1" customWidth="1"/>
    <col min="12042" max="12286" width="9.140625" style="288"/>
    <col min="12287" max="12287" width="22.7109375" style="288" customWidth="1"/>
    <col min="12288" max="12288" width="23.7109375" style="288" customWidth="1"/>
    <col min="12289" max="12289" width="18.85546875" style="288" customWidth="1"/>
    <col min="12290" max="12290" width="19" style="288" customWidth="1"/>
    <col min="12291" max="12291" width="20.42578125" style="288" customWidth="1"/>
    <col min="12292" max="12296" width="9.140625" style="288"/>
    <col min="12297" max="12297" width="10.140625" style="288" bestFit="1" customWidth="1"/>
    <col min="12298" max="12542" width="9.140625" style="288"/>
    <col min="12543" max="12543" width="22.7109375" style="288" customWidth="1"/>
    <col min="12544" max="12544" width="23.7109375" style="288" customWidth="1"/>
    <col min="12545" max="12545" width="18.85546875" style="288" customWidth="1"/>
    <col min="12546" max="12546" width="19" style="288" customWidth="1"/>
    <col min="12547" max="12547" width="20.42578125" style="288" customWidth="1"/>
    <col min="12548" max="12552" width="9.140625" style="288"/>
    <col min="12553" max="12553" width="10.140625" style="288" bestFit="1" customWidth="1"/>
    <col min="12554" max="12798" width="9.140625" style="288"/>
    <col min="12799" max="12799" width="22.7109375" style="288" customWidth="1"/>
    <col min="12800" max="12800" width="23.7109375" style="288" customWidth="1"/>
    <col min="12801" max="12801" width="18.85546875" style="288" customWidth="1"/>
    <col min="12802" max="12802" width="19" style="288" customWidth="1"/>
    <col min="12803" max="12803" width="20.42578125" style="288" customWidth="1"/>
    <col min="12804" max="12808" width="9.140625" style="288"/>
    <col min="12809" max="12809" width="10.140625" style="288" bestFit="1" customWidth="1"/>
    <col min="12810" max="13054" width="9.140625" style="288"/>
    <col min="13055" max="13055" width="22.7109375" style="288" customWidth="1"/>
    <col min="13056" max="13056" width="23.7109375" style="288" customWidth="1"/>
    <col min="13057" max="13057" width="18.85546875" style="288" customWidth="1"/>
    <col min="13058" max="13058" width="19" style="288" customWidth="1"/>
    <col min="13059" max="13059" width="20.42578125" style="288" customWidth="1"/>
    <col min="13060" max="13064" width="9.140625" style="288"/>
    <col min="13065" max="13065" width="10.140625" style="288" bestFit="1" customWidth="1"/>
    <col min="13066" max="13310" width="9.140625" style="288"/>
    <col min="13311" max="13311" width="22.7109375" style="288" customWidth="1"/>
    <col min="13312" max="13312" width="23.7109375" style="288" customWidth="1"/>
    <col min="13313" max="13313" width="18.85546875" style="288" customWidth="1"/>
    <col min="13314" max="13314" width="19" style="288" customWidth="1"/>
    <col min="13315" max="13315" width="20.42578125" style="288" customWidth="1"/>
    <col min="13316" max="13320" width="9.140625" style="288"/>
    <col min="13321" max="13321" width="10.140625" style="288" bestFit="1" customWidth="1"/>
    <col min="13322" max="13566" width="9.140625" style="288"/>
    <col min="13567" max="13567" width="22.7109375" style="288" customWidth="1"/>
    <col min="13568" max="13568" width="23.7109375" style="288" customWidth="1"/>
    <col min="13569" max="13569" width="18.85546875" style="288" customWidth="1"/>
    <col min="13570" max="13570" width="19" style="288" customWidth="1"/>
    <col min="13571" max="13571" width="20.42578125" style="288" customWidth="1"/>
    <col min="13572" max="13576" width="9.140625" style="288"/>
    <col min="13577" max="13577" width="10.140625" style="288" bestFit="1" customWidth="1"/>
    <col min="13578" max="13822" width="9.140625" style="288"/>
    <col min="13823" max="13823" width="22.7109375" style="288" customWidth="1"/>
    <col min="13824" max="13824" width="23.7109375" style="288" customWidth="1"/>
    <col min="13825" max="13825" width="18.85546875" style="288" customWidth="1"/>
    <col min="13826" max="13826" width="19" style="288" customWidth="1"/>
    <col min="13827" max="13827" width="20.42578125" style="288" customWidth="1"/>
    <col min="13828" max="13832" width="9.140625" style="288"/>
    <col min="13833" max="13833" width="10.140625" style="288" bestFit="1" customWidth="1"/>
    <col min="13834" max="14078" width="9.140625" style="288"/>
    <col min="14079" max="14079" width="22.7109375" style="288" customWidth="1"/>
    <col min="14080" max="14080" width="23.7109375" style="288" customWidth="1"/>
    <col min="14081" max="14081" width="18.85546875" style="288" customWidth="1"/>
    <col min="14082" max="14082" width="19" style="288" customWidth="1"/>
    <col min="14083" max="14083" width="20.42578125" style="288" customWidth="1"/>
    <col min="14084" max="14088" width="9.140625" style="288"/>
    <col min="14089" max="14089" width="10.140625" style="288" bestFit="1" customWidth="1"/>
    <col min="14090" max="14334" width="9.140625" style="288"/>
    <col min="14335" max="14335" width="22.7109375" style="288" customWidth="1"/>
    <col min="14336" max="14336" width="23.7109375" style="288" customWidth="1"/>
    <col min="14337" max="14337" width="18.85546875" style="288" customWidth="1"/>
    <col min="14338" max="14338" width="19" style="288" customWidth="1"/>
    <col min="14339" max="14339" width="20.42578125" style="288" customWidth="1"/>
    <col min="14340" max="14344" width="9.140625" style="288"/>
    <col min="14345" max="14345" width="10.140625" style="288" bestFit="1" customWidth="1"/>
    <col min="14346" max="14590" width="9.140625" style="288"/>
    <col min="14591" max="14591" width="22.7109375" style="288" customWidth="1"/>
    <col min="14592" max="14592" width="23.7109375" style="288" customWidth="1"/>
    <col min="14593" max="14593" width="18.85546875" style="288" customWidth="1"/>
    <col min="14594" max="14594" width="19" style="288" customWidth="1"/>
    <col min="14595" max="14595" width="20.42578125" style="288" customWidth="1"/>
    <col min="14596" max="14600" width="9.140625" style="288"/>
    <col min="14601" max="14601" width="10.140625" style="288" bestFit="1" customWidth="1"/>
    <col min="14602" max="14846" width="9.140625" style="288"/>
    <col min="14847" max="14847" width="22.7109375" style="288" customWidth="1"/>
    <col min="14848" max="14848" width="23.7109375" style="288" customWidth="1"/>
    <col min="14849" max="14849" width="18.85546875" style="288" customWidth="1"/>
    <col min="14850" max="14850" width="19" style="288" customWidth="1"/>
    <col min="14851" max="14851" width="20.42578125" style="288" customWidth="1"/>
    <col min="14852" max="14856" width="9.140625" style="288"/>
    <col min="14857" max="14857" width="10.140625" style="288" bestFit="1" customWidth="1"/>
    <col min="14858" max="15102" width="9.140625" style="288"/>
    <col min="15103" max="15103" width="22.7109375" style="288" customWidth="1"/>
    <col min="15104" max="15104" width="23.7109375" style="288" customWidth="1"/>
    <col min="15105" max="15105" width="18.85546875" style="288" customWidth="1"/>
    <col min="15106" max="15106" width="19" style="288" customWidth="1"/>
    <col min="15107" max="15107" width="20.42578125" style="288" customWidth="1"/>
    <col min="15108" max="15112" width="9.140625" style="288"/>
    <col min="15113" max="15113" width="10.140625" style="288" bestFit="1" customWidth="1"/>
    <col min="15114" max="15358" width="9.140625" style="288"/>
    <col min="15359" max="15359" width="22.7109375" style="288" customWidth="1"/>
    <col min="15360" max="15360" width="23.7109375" style="288" customWidth="1"/>
    <col min="15361" max="15361" width="18.85546875" style="288" customWidth="1"/>
    <col min="15362" max="15362" width="19" style="288" customWidth="1"/>
    <col min="15363" max="15363" width="20.42578125" style="288" customWidth="1"/>
    <col min="15364" max="15368" width="9.140625" style="288"/>
    <col min="15369" max="15369" width="10.140625" style="288" bestFit="1" customWidth="1"/>
    <col min="15370" max="15614" width="9.140625" style="288"/>
    <col min="15615" max="15615" width="22.7109375" style="288" customWidth="1"/>
    <col min="15616" max="15616" width="23.7109375" style="288" customWidth="1"/>
    <col min="15617" max="15617" width="18.85546875" style="288" customWidth="1"/>
    <col min="15618" max="15618" width="19" style="288" customWidth="1"/>
    <col min="15619" max="15619" width="20.42578125" style="288" customWidth="1"/>
    <col min="15620" max="15624" width="9.140625" style="288"/>
    <col min="15625" max="15625" width="10.140625" style="288" bestFit="1" customWidth="1"/>
    <col min="15626" max="15870" width="9.140625" style="288"/>
    <col min="15871" max="15871" width="22.7109375" style="288" customWidth="1"/>
    <col min="15872" max="15872" width="23.7109375" style="288" customWidth="1"/>
    <col min="15873" max="15873" width="18.85546875" style="288" customWidth="1"/>
    <col min="15874" max="15874" width="19" style="288" customWidth="1"/>
    <col min="15875" max="15875" width="20.42578125" style="288" customWidth="1"/>
    <col min="15876" max="15880" width="9.140625" style="288"/>
    <col min="15881" max="15881" width="10.140625" style="288" bestFit="1" customWidth="1"/>
    <col min="15882" max="16126" width="9.140625" style="288"/>
    <col min="16127" max="16127" width="22.7109375" style="288" customWidth="1"/>
    <col min="16128" max="16128" width="23.7109375" style="288" customWidth="1"/>
    <col min="16129" max="16129" width="18.85546875" style="288" customWidth="1"/>
    <col min="16130" max="16130" width="19" style="288" customWidth="1"/>
    <col min="16131" max="16131" width="20.42578125" style="288" customWidth="1"/>
    <col min="16132" max="16136" width="9.140625" style="288"/>
    <col min="16137" max="16137" width="10.140625" style="288" bestFit="1" customWidth="1"/>
    <col min="16138" max="16384" width="9.140625" style="288"/>
  </cols>
  <sheetData>
    <row r="1" spans="1:6" x14ac:dyDescent="0.2">
      <c r="C1" s="500" t="s">
        <v>1224</v>
      </c>
      <c r="D1" s="507"/>
      <c r="E1" s="507"/>
      <c r="F1" s="287"/>
    </row>
    <row r="2" spans="1:6" x14ac:dyDescent="0.2">
      <c r="C2" s="500" t="s">
        <v>920</v>
      </c>
      <c r="D2" s="507"/>
      <c r="E2" s="507"/>
      <c r="F2" s="287"/>
    </row>
    <row r="3" spans="1:6" x14ac:dyDescent="0.2">
      <c r="C3" s="500" t="s">
        <v>918</v>
      </c>
      <c r="D3" s="507"/>
      <c r="E3" s="507"/>
      <c r="F3" s="287"/>
    </row>
    <row r="4" spans="1:6" x14ac:dyDescent="0.2">
      <c r="C4" s="500" t="s">
        <v>919</v>
      </c>
      <c r="D4" s="507"/>
      <c r="E4" s="507"/>
      <c r="F4" s="507"/>
    </row>
    <row r="5" spans="1:6" x14ac:dyDescent="0.2">
      <c r="C5" s="500" t="s">
        <v>1263</v>
      </c>
      <c r="D5" s="507"/>
      <c r="E5" s="507"/>
      <c r="F5" s="507"/>
    </row>
    <row r="6" spans="1:6" x14ac:dyDescent="0.2">
      <c r="C6" s="500" t="s">
        <v>1179</v>
      </c>
      <c r="D6" s="507"/>
      <c r="E6" s="507"/>
      <c r="F6" s="287"/>
    </row>
    <row r="8" spans="1:6" s="185" customFormat="1" x14ac:dyDescent="0.2">
      <c r="A8" s="508" t="s">
        <v>964</v>
      </c>
      <c r="B8" s="508"/>
      <c r="C8" s="508"/>
      <c r="D8" s="509"/>
    </row>
    <row r="9" spans="1:6" s="185" customFormat="1" x14ac:dyDescent="0.2">
      <c r="A9" s="508" t="s">
        <v>1267</v>
      </c>
      <c r="B9" s="508"/>
      <c r="C9" s="508"/>
      <c r="D9" s="509"/>
    </row>
    <row r="10" spans="1:6" s="185" customFormat="1" x14ac:dyDescent="0.2"/>
    <row r="11" spans="1:6" s="185" customFormat="1" x14ac:dyDescent="0.2">
      <c r="C11" s="289"/>
    </row>
    <row r="12" spans="1:6" s="185" customFormat="1" x14ac:dyDescent="0.2">
      <c r="A12" s="510" t="s">
        <v>965</v>
      </c>
      <c r="B12" s="511"/>
      <c r="C12" s="511"/>
      <c r="D12" s="512"/>
    </row>
    <row r="13" spans="1:6" s="185" customFormat="1" x14ac:dyDescent="0.2">
      <c r="A13" s="204"/>
      <c r="D13" s="289"/>
    </row>
    <row r="14" spans="1:6" s="204" customFormat="1" x14ac:dyDescent="0.2">
      <c r="A14" s="515" t="s">
        <v>966</v>
      </c>
      <c r="B14" s="515" t="s">
        <v>967</v>
      </c>
      <c r="C14" s="517" t="s">
        <v>968</v>
      </c>
      <c r="D14" s="518"/>
      <c r="E14" s="514"/>
    </row>
    <row r="15" spans="1:6" s="204" customFormat="1" x14ac:dyDescent="0.2">
      <c r="A15" s="516"/>
      <c r="B15" s="516"/>
      <c r="C15" s="299" t="s">
        <v>1180</v>
      </c>
      <c r="D15" s="519" t="s">
        <v>1268</v>
      </c>
      <c r="E15" s="514"/>
    </row>
    <row r="16" spans="1:6" s="185" customFormat="1" x14ac:dyDescent="0.2">
      <c r="A16" s="292">
        <v>1</v>
      </c>
      <c r="B16" s="292" t="s">
        <v>969</v>
      </c>
      <c r="C16" s="293">
        <v>0</v>
      </c>
      <c r="D16" s="520">
        <v>0</v>
      </c>
      <c r="E16" s="514"/>
    </row>
    <row r="17" spans="1:5" s="204" customFormat="1" x14ac:dyDescent="0.2">
      <c r="A17" s="291"/>
      <c r="B17" s="291" t="s">
        <v>970</v>
      </c>
      <c r="C17" s="294">
        <f>C16</f>
        <v>0</v>
      </c>
      <c r="D17" s="513">
        <f>D16</f>
        <v>0</v>
      </c>
      <c r="E17" s="514"/>
    </row>
    <row r="18" spans="1:5" s="204" customFormat="1" x14ac:dyDescent="0.2">
      <c r="A18" s="295"/>
      <c r="B18" s="295"/>
      <c r="C18" s="296"/>
    </row>
    <row r="19" spans="1:5" s="185" customFormat="1" x14ac:dyDescent="0.2">
      <c r="A19" s="510" t="s">
        <v>971</v>
      </c>
      <c r="B19" s="511"/>
      <c r="C19" s="511"/>
      <c r="D19" s="512"/>
    </row>
    <row r="20" spans="1:5" s="185" customFormat="1" x14ac:dyDescent="0.2">
      <c r="A20" s="204"/>
      <c r="D20" s="289"/>
    </row>
    <row r="21" spans="1:5" s="204" customFormat="1" ht="29.25" customHeight="1" x14ac:dyDescent="0.2">
      <c r="A21" s="515" t="s">
        <v>966</v>
      </c>
      <c r="B21" s="515" t="s">
        <v>967</v>
      </c>
      <c r="C21" s="517" t="s">
        <v>972</v>
      </c>
      <c r="D21" s="518"/>
      <c r="E21" s="514"/>
    </row>
    <row r="22" spans="1:5" s="204" customFormat="1" ht="15.75" customHeight="1" x14ac:dyDescent="0.2">
      <c r="A22" s="516"/>
      <c r="B22" s="516"/>
      <c r="C22" s="290" t="s">
        <v>1180</v>
      </c>
      <c r="D22" s="519" t="s">
        <v>1268</v>
      </c>
      <c r="E22" s="514"/>
    </row>
    <row r="23" spans="1:5" s="185" customFormat="1" x14ac:dyDescent="0.2">
      <c r="A23" s="292">
        <v>1</v>
      </c>
      <c r="B23" s="292" t="s">
        <v>969</v>
      </c>
      <c r="C23" s="297">
        <v>0</v>
      </c>
      <c r="D23" s="520">
        <v>0</v>
      </c>
      <c r="E23" s="514"/>
    </row>
    <row r="24" spans="1:5" s="204" customFormat="1" x14ac:dyDescent="0.2">
      <c r="A24" s="291"/>
      <c r="B24" s="291" t="s">
        <v>970</v>
      </c>
      <c r="C24" s="298">
        <f>C23</f>
        <v>0</v>
      </c>
      <c r="D24" s="513">
        <f>D23</f>
        <v>0</v>
      </c>
      <c r="E24" s="514"/>
    </row>
  </sheetData>
  <mergeCells count="22">
    <mergeCell ref="D24:E24"/>
    <mergeCell ref="A19:D19"/>
    <mergeCell ref="A21:A22"/>
    <mergeCell ref="B21:B22"/>
    <mergeCell ref="A14:A15"/>
    <mergeCell ref="B14:B15"/>
    <mergeCell ref="C14:E14"/>
    <mergeCell ref="D15:E15"/>
    <mergeCell ref="D16:E16"/>
    <mergeCell ref="D17:E17"/>
    <mergeCell ref="C21:E21"/>
    <mergeCell ref="D22:E22"/>
    <mergeCell ref="D23:E23"/>
    <mergeCell ref="C1:E1"/>
    <mergeCell ref="C2:E2"/>
    <mergeCell ref="A8:D8"/>
    <mergeCell ref="A9:D9"/>
    <mergeCell ref="A12:D12"/>
    <mergeCell ref="C3:E3"/>
    <mergeCell ref="C4:F4"/>
    <mergeCell ref="C5:F5"/>
    <mergeCell ref="C6:E6"/>
  </mergeCells>
  <pageMargins left="1.1811023622047245" right="0.39370078740157483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topLeftCell="A9" zoomScaleNormal="85" zoomScaleSheetLayoutView="100" workbookViewId="0">
      <selection activeCell="G15" sqref="G15"/>
    </sheetView>
  </sheetViews>
  <sheetFormatPr defaultRowHeight="12.75" x14ac:dyDescent="0.2"/>
  <cols>
    <col min="1" max="1" width="31.42578125" style="186" customWidth="1"/>
    <col min="2" max="2" width="45.28515625" style="324" customWidth="1"/>
    <col min="3" max="3" width="24.85546875" style="324" customWidth="1"/>
    <col min="4" max="4" width="31.85546875" style="324" customWidth="1"/>
    <col min="5" max="5" width="1" style="187" hidden="1" customWidth="1"/>
    <col min="6" max="7" width="16" style="187" bestFit="1" customWidth="1"/>
    <col min="8" max="8" width="22" style="187" customWidth="1"/>
    <col min="9" max="257" width="9.140625" style="187"/>
    <col min="258" max="258" width="36.85546875" style="187" customWidth="1"/>
    <col min="259" max="259" width="49.140625" style="187" customWidth="1"/>
    <col min="260" max="260" width="22.28515625" style="187" customWidth="1"/>
    <col min="261" max="261" width="0" style="187" hidden="1" customWidth="1"/>
    <col min="262" max="262" width="9.140625" style="187"/>
    <col min="263" max="263" width="10.42578125" style="187" bestFit="1" customWidth="1"/>
    <col min="264" max="264" width="22" style="187" customWidth="1"/>
    <col min="265" max="513" width="9.140625" style="187"/>
    <col min="514" max="514" width="36.85546875" style="187" customWidth="1"/>
    <col min="515" max="515" width="49.140625" style="187" customWidth="1"/>
    <col min="516" max="516" width="22.28515625" style="187" customWidth="1"/>
    <col min="517" max="517" width="0" style="187" hidden="1" customWidth="1"/>
    <col min="518" max="518" width="9.140625" style="187"/>
    <col min="519" max="519" width="10.42578125" style="187" bestFit="1" customWidth="1"/>
    <col min="520" max="520" width="22" style="187" customWidth="1"/>
    <col min="521" max="769" width="9.140625" style="187"/>
    <col min="770" max="770" width="36.85546875" style="187" customWidth="1"/>
    <col min="771" max="771" width="49.140625" style="187" customWidth="1"/>
    <col min="772" max="772" width="22.28515625" style="187" customWidth="1"/>
    <col min="773" max="773" width="0" style="187" hidden="1" customWidth="1"/>
    <col min="774" max="774" width="9.140625" style="187"/>
    <col min="775" max="775" width="10.42578125" style="187" bestFit="1" customWidth="1"/>
    <col min="776" max="776" width="22" style="187" customWidth="1"/>
    <col min="777" max="1025" width="9.140625" style="187"/>
    <col min="1026" max="1026" width="36.85546875" style="187" customWidth="1"/>
    <col min="1027" max="1027" width="49.140625" style="187" customWidth="1"/>
    <col min="1028" max="1028" width="22.28515625" style="187" customWidth="1"/>
    <col min="1029" max="1029" width="0" style="187" hidden="1" customWidth="1"/>
    <col min="1030" max="1030" width="9.140625" style="187"/>
    <col min="1031" max="1031" width="10.42578125" style="187" bestFit="1" customWidth="1"/>
    <col min="1032" max="1032" width="22" style="187" customWidth="1"/>
    <col min="1033" max="1281" width="9.140625" style="187"/>
    <col min="1282" max="1282" width="36.85546875" style="187" customWidth="1"/>
    <col min="1283" max="1283" width="49.140625" style="187" customWidth="1"/>
    <col min="1284" max="1284" width="22.28515625" style="187" customWidth="1"/>
    <col min="1285" max="1285" width="0" style="187" hidden="1" customWidth="1"/>
    <col min="1286" max="1286" width="9.140625" style="187"/>
    <col min="1287" max="1287" width="10.42578125" style="187" bestFit="1" customWidth="1"/>
    <col min="1288" max="1288" width="22" style="187" customWidth="1"/>
    <col min="1289" max="1537" width="9.140625" style="187"/>
    <col min="1538" max="1538" width="36.85546875" style="187" customWidth="1"/>
    <col min="1539" max="1539" width="49.140625" style="187" customWidth="1"/>
    <col min="1540" max="1540" width="22.28515625" style="187" customWidth="1"/>
    <col min="1541" max="1541" width="0" style="187" hidden="1" customWidth="1"/>
    <col min="1542" max="1542" width="9.140625" style="187"/>
    <col min="1543" max="1543" width="10.42578125" style="187" bestFit="1" customWidth="1"/>
    <col min="1544" max="1544" width="22" style="187" customWidth="1"/>
    <col min="1545" max="1793" width="9.140625" style="187"/>
    <col min="1794" max="1794" width="36.85546875" style="187" customWidth="1"/>
    <col min="1795" max="1795" width="49.140625" style="187" customWidth="1"/>
    <col min="1796" max="1796" width="22.28515625" style="187" customWidth="1"/>
    <col min="1797" max="1797" width="0" style="187" hidden="1" customWidth="1"/>
    <col min="1798" max="1798" width="9.140625" style="187"/>
    <col min="1799" max="1799" width="10.42578125" style="187" bestFit="1" customWidth="1"/>
    <col min="1800" max="1800" width="22" style="187" customWidth="1"/>
    <col min="1801" max="2049" width="9.140625" style="187"/>
    <col min="2050" max="2050" width="36.85546875" style="187" customWidth="1"/>
    <col min="2051" max="2051" width="49.140625" style="187" customWidth="1"/>
    <col min="2052" max="2052" width="22.28515625" style="187" customWidth="1"/>
    <col min="2053" max="2053" width="0" style="187" hidden="1" customWidth="1"/>
    <col min="2054" max="2054" width="9.140625" style="187"/>
    <col min="2055" max="2055" width="10.42578125" style="187" bestFit="1" customWidth="1"/>
    <col min="2056" max="2056" width="22" style="187" customWidth="1"/>
    <col min="2057" max="2305" width="9.140625" style="187"/>
    <col min="2306" max="2306" width="36.85546875" style="187" customWidth="1"/>
    <col min="2307" max="2307" width="49.140625" style="187" customWidth="1"/>
    <col min="2308" max="2308" width="22.28515625" style="187" customWidth="1"/>
    <col min="2309" max="2309" width="0" style="187" hidden="1" customWidth="1"/>
    <col min="2310" max="2310" width="9.140625" style="187"/>
    <col min="2311" max="2311" width="10.42578125" style="187" bestFit="1" customWidth="1"/>
    <col min="2312" max="2312" width="22" style="187" customWidth="1"/>
    <col min="2313" max="2561" width="9.140625" style="187"/>
    <col min="2562" max="2562" width="36.85546875" style="187" customWidth="1"/>
    <col min="2563" max="2563" width="49.140625" style="187" customWidth="1"/>
    <col min="2564" max="2564" width="22.28515625" style="187" customWidth="1"/>
    <col min="2565" max="2565" width="0" style="187" hidden="1" customWidth="1"/>
    <col min="2566" max="2566" width="9.140625" style="187"/>
    <col min="2567" max="2567" width="10.42578125" style="187" bestFit="1" customWidth="1"/>
    <col min="2568" max="2568" width="22" style="187" customWidth="1"/>
    <col min="2569" max="2817" width="9.140625" style="187"/>
    <col min="2818" max="2818" width="36.85546875" style="187" customWidth="1"/>
    <col min="2819" max="2819" width="49.140625" style="187" customWidth="1"/>
    <col min="2820" max="2820" width="22.28515625" style="187" customWidth="1"/>
    <col min="2821" max="2821" width="0" style="187" hidden="1" customWidth="1"/>
    <col min="2822" max="2822" width="9.140625" style="187"/>
    <col min="2823" max="2823" width="10.42578125" style="187" bestFit="1" customWidth="1"/>
    <col min="2824" max="2824" width="22" style="187" customWidth="1"/>
    <col min="2825" max="3073" width="9.140625" style="187"/>
    <col min="3074" max="3074" width="36.85546875" style="187" customWidth="1"/>
    <col min="3075" max="3075" width="49.140625" style="187" customWidth="1"/>
    <col min="3076" max="3076" width="22.28515625" style="187" customWidth="1"/>
    <col min="3077" max="3077" width="0" style="187" hidden="1" customWidth="1"/>
    <col min="3078" max="3078" width="9.140625" style="187"/>
    <col min="3079" max="3079" width="10.42578125" style="187" bestFit="1" customWidth="1"/>
    <col min="3080" max="3080" width="22" style="187" customWidth="1"/>
    <col min="3081" max="3329" width="9.140625" style="187"/>
    <col min="3330" max="3330" width="36.85546875" style="187" customWidth="1"/>
    <col min="3331" max="3331" width="49.140625" style="187" customWidth="1"/>
    <col min="3332" max="3332" width="22.28515625" style="187" customWidth="1"/>
    <col min="3333" max="3333" width="0" style="187" hidden="1" customWidth="1"/>
    <col min="3334" max="3334" width="9.140625" style="187"/>
    <col min="3335" max="3335" width="10.42578125" style="187" bestFit="1" customWidth="1"/>
    <col min="3336" max="3336" width="22" style="187" customWidth="1"/>
    <col min="3337" max="3585" width="9.140625" style="187"/>
    <col min="3586" max="3586" width="36.85546875" style="187" customWidth="1"/>
    <col min="3587" max="3587" width="49.140625" style="187" customWidth="1"/>
    <col min="3588" max="3588" width="22.28515625" style="187" customWidth="1"/>
    <col min="3589" max="3589" width="0" style="187" hidden="1" customWidth="1"/>
    <col min="3590" max="3590" width="9.140625" style="187"/>
    <col min="3591" max="3591" width="10.42578125" style="187" bestFit="1" customWidth="1"/>
    <col min="3592" max="3592" width="22" style="187" customWidth="1"/>
    <col min="3593" max="3841" width="9.140625" style="187"/>
    <col min="3842" max="3842" width="36.85546875" style="187" customWidth="1"/>
    <col min="3843" max="3843" width="49.140625" style="187" customWidth="1"/>
    <col min="3844" max="3844" width="22.28515625" style="187" customWidth="1"/>
    <col min="3845" max="3845" width="0" style="187" hidden="1" customWidth="1"/>
    <col min="3846" max="3846" width="9.140625" style="187"/>
    <col min="3847" max="3847" width="10.42578125" style="187" bestFit="1" customWidth="1"/>
    <col min="3848" max="3848" width="22" style="187" customWidth="1"/>
    <col min="3849" max="4097" width="9.140625" style="187"/>
    <col min="4098" max="4098" width="36.85546875" style="187" customWidth="1"/>
    <col min="4099" max="4099" width="49.140625" style="187" customWidth="1"/>
    <col min="4100" max="4100" width="22.28515625" style="187" customWidth="1"/>
    <col min="4101" max="4101" width="0" style="187" hidden="1" customWidth="1"/>
    <col min="4102" max="4102" width="9.140625" style="187"/>
    <col min="4103" max="4103" width="10.42578125" style="187" bestFit="1" customWidth="1"/>
    <col min="4104" max="4104" width="22" style="187" customWidth="1"/>
    <col min="4105" max="4353" width="9.140625" style="187"/>
    <col min="4354" max="4354" width="36.85546875" style="187" customWidth="1"/>
    <col min="4355" max="4355" width="49.140625" style="187" customWidth="1"/>
    <col min="4356" max="4356" width="22.28515625" style="187" customWidth="1"/>
    <col min="4357" max="4357" width="0" style="187" hidden="1" customWidth="1"/>
    <col min="4358" max="4358" width="9.140625" style="187"/>
    <col min="4359" max="4359" width="10.42578125" style="187" bestFit="1" customWidth="1"/>
    <col min="4360" max="4360" width="22" style="187" customWidth="1"/>
    <col min="4361" max="4609" width="9.140625" style="187"/>
    <col min="4610" max="4610" width="36.85546875" style="187" customWidth="1"/>
    <col min="4611" max="4611" width="49.140625" style="187" customWidth="1"/>
    <col min="4612" max="4612" width="22.28515625" style="187" customWidth="1"/>
    <col min="4613" max="4613" width="0" style="187" hidden="1" customWidth="1"/>
    <col min="4614" max="4614" width="9.140625" style="187"/>
    <col min="4615" max="4615" width="10.42578125" style="187" bestFit="1" customWidth="1"/>
    <col min="4616" max="4616" width="22" style="187" customWidth="1"/>
    <col min="4617" max="4865" width="9.140625" style="187"/>
    <col min="4866" max="4866" width="36.85546875" style="187" customWidth="1"/>
    <col min="4867" max="4867" width="49.140625" style="187" customWidth="1"/>
    <col min="4868" max="4868" width="22.28515625" style="187" customWidth="1"/>
    <col min="4869" max="4869" width="0" style="187" hidden="1" customWidth="1"/>
    <col min="4870" max="4870" width="9.140625" style="187"/>
    <col min="4871" max="4871" width="10.42578125" style="187" bestFit="1" customWidth="1"/>
    <col min="4872" max="4872" width="22" style="187" customWidth="1"/>
    <col min="4873" max="5121" width="9.140625" style="187"/>
    <col min="5122" max="5122" width="36.85546875" style="187" customWidth="1"/>
    <col min="5123" max="5123" width="49.140625" style="187" customWidth="1"/>
    <col min="5124" max="5124" width="22.28515625" style="187" customWidth="1"/>
    <col min="5125" max="5125" width="0" style="187" hidden="1" customWidth="1"/>
    <col min="5126" max="5126" width="9.140625" style="187"/>
    <col min="5127" max="5127" width="10.42578125" style="187" bestFit="1" customWidth="1"/>
    <col min="5128" max="5128" width="22" style="187" customWidth="1"/>
    <col min="5129" max="5377" width="9.140625" style="187"/>
    <col min="5378" max="5378" width="36.85546875" style="187" customWidth="1"/>
    <col min="5379" max="5379" width="49.140625" style="187" customWidth="1"/>
    <col min="5380" max="5380" width="22.28515625" style="187" customWidth="1"/>
    <col min="5381" max="5381" width="0" style="187" hidden="1" customWidth="1"/>
    <col min="5382" max="5382" width="9.140625" style="187"/>
    <col min="5383" max="5383" width="10.42578125" style="187" bestFit="1" customWidth="1"/>
    <col min="5384" max="5384" width="22" style="187" customWidth="1"/>
    <col min="5385" max="5633" width="9.140625" style="187"/>
    <col min="5634" max="5634" width="36.85546875" style="187" customWidth="1"/>
    <col min="5635" max="5635" width="49.140625" style="187" customWidth="1"/>
    <col min="5636" max="5636" width="22.28515625" style="187" customWidth="1"/>
    <col min="5637" max="5637" width="0" style="187" hidden="1" customWidth="1"/>
    <col min="5638" max="5638" width="9.140625" style="187"/>
    <col min="5639" max="5639" width="10.42578125" style="187" bestFit="1" customWidth="1"/>
    <col min="5640" max="5640" width="22" style="187" customWidth="1"/>
    <col min="5641" max="5889" width="9.140625" style="187"/>
    <col min="5890" max="5890" width="36.85546875" style="187" customWidth="1"/>
    <col min="5891" max="5891" width="49.140625" style="187" customWidth="1"/>
    <col min="5892" max="5892" width="22.28515625" style="187" customWidth="1"/>
    <col min="5893" max="5893" width="0" style="187" hidden="1" customWidth="1"/>
    <col min="5894" max="5894" width="9.140625" style="187"/>
    <col min="5895" max="5895" width="10.42578125" style="187" bestFit="1" customWidth="1"/>
    <col min="5896" max="5896" width="22" style="187" customWidth="1"/>
    <col min="5897" max="6145" width="9.140625" style="187"/>
    <col min="6146" max="6146" width="36.85546875" style="187" customWidth="1"/>
    <col min="6147" max="6147" width="49.140625" style="187" customWidth="1"/>
    <col min="6148" max="6148" width="22.28515625" style="187" customWidth="1"/>
    <col min="6149" max="6149" width="0" style="187" hidden="1" customWidth="1"/>
    <col min="6150" max="6150" width="9.140625" style="187"/>
    <col min="6151" max="6151" width="10.42578125" style="187" bestFit="1" customWidth="1"/>
    <col min="6152" max="6152" width="22" style="187" customWidth="1"/>
    <col min="6153" max="6401" width="9.140625" style="187"/>
    <col min="6402" max="6402" width="36.85546875" style="187" customWidth="1"/>
    <col min="6403" max="6403" width="49.140625" style="187" customWidth="1"/>
    <col min="6404" max="6404" width="22.28515625" style="187" customWidth="1"/>
    <col min="6405" max="6405" width="0" style="187" hidden="1" customWidth="1"/>
    <col min="6406" max="6406" width="9.140625" style="187"/>
    <col min="6407" max="6407" width="10.42578125" style="187" bestFit="1" customWidth="1"/>
    <col min="6408" max="6408" width="22" style="187" customWidth="1"/>
    <col min="6409" max="6657" width="9.140625" style="187"/>
    <col min="6658" max="6658" width="36.85546875" style="187" customWidth="1"/>
    <col min="6659" max="6659" width="49.140625" style="187" customWidth="1"/>
    <col min="6660" max="6660" width="22.28515625" style="187" customWidth="1"/>
    <col min="6661" max="6661" width="0" style="187" hidden="1" customWidth="1"/>
    <col min="6662" max="6662" width="9.140625" style="187"/>
    <col min="6663" max="6663" width="10.42578125" style="187" bestFit="1" customWidth="1"/>
    <col min="6664" max="6664" width="22" style="187" customWidth="1"/>
    <col min="6665" max="6913" width="9.140625" style="187"/>
    <col min="6914" max="6914" width="36.85546875" style="187" customWidth="1"/>
    <col min="6915" max="6915" width="49.140625" style="187" customWidth="1"/>
    <col min="6916" max="6916" width="22.28515625" style="187" customWidth="1"/>
    <col min="6917" max="6917" width="0" style="187" hidden="1" customWidth="1"/>
    <col min="6918" max="6918" width="9.140625" style="187"/>
    <col min="6919" max="6919" width="10.42578125" style="187" bestFit="1" customWidth="1"/>
    <col min="6920" max="6920" width="22" style="187" customWidth="1"/>
    <col min="6921" max="7169" width="9.140625" style="187"/>
    <col min="7170" max="7170" width="36.85546875" style="187" customWidth="1"/>
    <col min="7171" max="7171" width="49.140625" style="187" customWidth="1"/>
    <col min="7172" max="7172" width="22.28515625" style="187" customWidth="1"/>
    <col min="7173" max="7173" width="0" style="187" hidden="1" customWidth="1"/>
    <col min="7174" max="7174" width="9.140625" style="187"/>
    <col min="7175" max="7175" width="10.42578125" style="187" bestFit="1" customWidth="1"/>
    <col min="7176" max="7176" width="22" style="187" customWidth="1"/>
    <col min="7177" max="7425" width="9.140625" style="187"/>
    <col min="7426" max="7426" width="36.85546875" style="187" customWidth="1"/>
    <col min="7427" max="7427" width="49.140625" style="187" customWidth="1"/>
    <col min="7428" max="7428" width="22.28515625" style="187" customWidth="1"/>
    <col min="7429" max="7429" width="0" style="187" hidden="1" customWidth="1"/>
    <col min="7430" max="7430" width="9.140625" style="187"/>
    <col min="7431" max="7431" width="10.42578125" style="187" bestFit="1" customWidth="1"/>
    <col min="7432" max="7432" width="22" style="187" customWidth="1"/>
    <col min="7433" max="7681" width="9.140625" style="187"/>
    <col min="7682" max="7682" width="36.85546875" style="187" customWidth="1"/>
    <col min="7683" max="7683" width="49.140625" style="187" customWidth="1"/>
    <col min="7684" max="7684" width="22.28515625" style="187" customWidth="1"/>
    <col min="7685" max="7685" width="0" style="187" hidden="1" customWidth="1"/>
    <col min="7686" max="7686" width="9.140625" style="187"/>
    <col min="7687" max="7687" width="10.42578125" style="187" bestFit="1" customWidth="1"/>
    <col min="7688" max="7688" width="22" style="187" customWidth="1"/>
    <col min="7689" max="7937" width="9.140625" style="187"/>
    <col min="7938" max="7938" width="36.85546875" style="187" customWidth="1"/>
    <col min="7939" max="7939" width="49.140625" style="187" customWidth="1"/>
    <col min="7940" max="7940" width="22.28515625" style="187" customWidth="1"/>
    <col min="7941" max="7941" width="0" style="187" hidden="1" customWidth="1"/>
    <col min="7942" max="7942" width="9.140625" style="187"/>
    <col min="7943" max="7943" width="10.42578125" style="187" bestFit="1" customWidth="1"/>
    <col min="7944" max="7944" width="22" style="187" customWidth="1"/>
    <col min="7945" max="8193" width="9.140625" style="187"/>
    <col min="8194" max="8194" width="36.85546875" style="187" customWidth="1"/>
    <col min="8195" max="8195" width="49.140625" style="187" customWidth="1"/>
    <col min="8196" max="8196" width="22.28515625" style="187" customWidth="1"/>
    <col min="8197" max="8197" width="0" style="187" hidden="1" customWidth="1"/>
    <col min="8198" max="8198" width="9.140625" style="187"/>
    <col min="8199" max="8199" width="10.42578125" style="187" bestFit="1" customWidth="1"/>
    <col min="8200" max="8200" width="22" style="187" customWidth="1"/>
    <col min="8201" max="8449" width="9.140625" style="187"/>
    <col min="8450" max="8450" width="36.85546875" style="187" customWidth="1"/>
    <col min="8451" max="8451" width="49.140625" style="187" customWidth="1"/>
    <col min="8452" max="8452" width="22.28515625" style="187" customWidth="1"/>
    <col min="8453" max="8453" width="0" style="187" hidden="1" customWidth="1"/>
    <col min="8454" max="8454" width="9.140625" style="187"/>
    <col min="8455" max="8455" width="10.42578125" style="187" bestFit="1" customWidth="1"/>
    <col min="8456" max="8456" width="22" style="187" customWidth="1"/>
    <col min="8457" max="8705" width="9.140625" style="187"/>
    <col min="8706" max="8706" width="36.85546875" style="187" customWidth="1"/>
    <col min="8707" max="8707" width="49.140625" style="187" customWidth="1"/>
    <col min="8708" max="8708" width="22.28515625" style="187" customWidth="1"/>
    <col min="8709" max="8709" width="0" style="187" hidden="1" customWidth="1"/>
    <col min="8710" max="8710" width="9.140625" style="187"/>
    <col min="8711" max="8711" width="10.42578125" style="187" bestFit="1" customWidth="1"/>
    <col min="8712" max="8712" width="22" style="187" customWidth="1"/>
    <col min="8713" max="8961" width="9.140625" style="187"/>
    <col min="8962" max="8962" width="36.85546875" style="187" customWidth="1"/>
    <col min="8963" max="8963" width="49.140625" style="187" customWidth="1"/>
    <col min="8964" max="8964" width="22.28515625" style="187" customWidth="1"/>
    <col min="8965" max="8965" width="0" style="187" hidden="1" customWidth="1"/>
    <col min="8966" max="8966" width="9.140625" style="187"/>
    <col min="8967" max="8967" width="10.42578125" style="187" bestFit="1" customWidth="1"/>
    <col min="8968" max="8968" width="22" style="187" customWidth="1"/>
    <col min="8969" max="9217" width="9.140625" style="187"/>
    <col min="9218" max="9218" width="36.85546875" style="187" customWidth="1"/>
    <col min="9219" max="9219" width="49.140625" style="187" customWidth="1"/>
    <col min="9220" max="9220" width="22.28515625" style="187" customWidth="1"/>
    <col min="9221" max="9221" width="0" style="187" hidden="1" customWidth="1"/>
    <col min="9222" max="9222" width="9.140625" style="187"/>
    <col min="9223" max="9223" width="10.42578125" style="187" bestFit="1" customWidth="1"/>
    <col min="9224" max="9224" width="22" style="187" customWidth="1"/>
    <col min="9225" max="9473" width="9.140625" style="187"/>
    <col min="9474" max="9474" width="36.85546875" style="187" customWidth="1"/>
    <col min="9475" max="9475" width="49.140625" style="187" customWidth="1"/>
    <col min="9476" max="9476" width="22.28515625" style="187" customWidth="1"/>
    <col min="9477" max="9477" width="0" style="187" hidden="1" customWidth="1"/>
    <col min="9478" max="9478" width="9.140625" style="187"/>
    <col min="9479" max="9479" width="10.42578125" style="187" bestFit="1" customWidth="1"/>
    <col min="9480" max="9480" width="22" style="187" customWidth="1"/>
    <col min="9481" max="9729" width="9.140625" style="187"/>
    <col min="9730" max="9730" width="36.85546875" style="187" customWidth="1"/>
    <col min="9731" max="9731" width="49.140625" style="187" customWidth="1"/>
    <col min="9732" max="9732" width="22.28515625" style="187" customWidth="1"/>
    <col min="9733" max="9733" width="0" style="187" hidden="1" customWidth="1"/>
    <col min="9734" max="9734" width="9.140625" style="187"/>
    <col min="9735" max="9735" width="10.42578125" style="187" bestFit="1" customWidth="1"/>
    <col min="9736" max="9736" width="22" style="187" customWidth="1"/>
    <col min="9737" max="9985" width="9.140625" style="187"/>
    <col min="9986" max="9986" width="36.85546875" style="187" customWidth="1"/>
    <col min="9987" max="9987" width="49.140625" style="187" customWidth="1"/>
    <col min="9988" max="9988" width="22.28515625" style="187" customWidth="1"/>
    <col min="9989" max="9989" width="0" style="187" hidden="1" customWidth="1"/>
    <col min="9990" max="9990" width="9.140625" style="187"/>
    <col min="9991" max="9991" width="10.42578125" style="187" bestFit="1" customWidth="1"/>
    <col min="9992" max="9992" width="22" style="187" customWidth="1"/>
    <col min="9993" max="10241" width="9.140625" style="187"/>
    <col min="10242" max="10242" width="36.85546875" style="187" customWidth="1"/>
    <col min="10243" max="10243" width="49.140625" style="187" customWidth="1"/>
    <col min="10244" max="10244" width="22.28515625" style="187" customWidth="1"/>
    <col min="10245" max="10245" width="0" style="187" hidden="1" customWidth="1"/>
    <col min="10246" max="10246" width="9.140625" style="187"/>
    <col min="10247" max="10247" width="10.42578125" style="187" bestFit="1" customWidth="1"/>
    <col min="10248" max="10248" width="22" style="187" customWidth="1"/>
    <col min="10249" max="10497" width="9.140625" style="187"/>
    <col min="10498" max="10498" width="36.85546875" style="187" customWidth="1"/>
    <col min="10499" max="10499" width="49.140625" style="187" customWidth="1"/>
    <col min="10500" max="10500" width="22.28515625" style="187" customWidth="1"/>
    <col min="10501" max="10501" width="0" style="187" hidden="1" customWidth="1"/>
    <col min="10502" max="10502" width="9.140625" style="187"/>
    <col min="10503" max="10503" width="10.42578125" style="187" bestFit="1" customWidth="1"/>
    <col min="10504" max="10504" width="22" style="187" customWidth="1"/>
    <col min="10505" max="10753" width="9.140625" style="187"/>
    <col min="10754" max="10754" width="36.85546875" style="187" customWidth="1"/>
    <col min="10755" max="10755" width="49.140625" style="187" customWidth="1"/>
    <col min="10756" max="10756" width="22.28515625" style="187" customWidth="1"/>
    <col min="10757" max="10757" width="0" style="187" hidden="1" customWidth="1"/>
    <col min="10758" max="10758" width="9.140625" style="187"/>
    <col min="10759" max="10759" width="10.42578125" style="187" bestFit="1" customWidth="1"/>
    <col min="10760" max="10760" width="22" style="187" customWidth="1"/>
    <col min="10761" max="11009" width="9.140625" style="187"/>
    <col min="11010" max="11010" width="36.85546875" style="187" customWidth="1"/>
    <col min="11011" max="11011" width="49.140625" style="187" customWidth="1"/>
    <col min="11012" max="11012" width="22.28515625" style="187" customWidth="1"/>
    <col min="11013" max="11013" width="0" style="187" hidden="1" customWidth="1"/>
    <col min="11014" max="11014" width="9.140625" style="187"/>
    <col min="11015" max="11015" width="10.42578125" style="187" bestFit="1" customWidth="1"/>
    <col min="11016" max="11016" width="22" style="187" customWidth="1"/>
    <col min="11017" max="11265" width="9.140625" style="187"/>
    <col min="11266" max="11266" width="36.85546875" style="187" customWidth="1"/>
    <col min="11267" max="11267" width="49.140625" style="187" customWidth="1"/>
    <col min="11268" max="11268" width="22.28515625" style="187" customWidth="1"/>
    <col min="11269" max="11269" width="0" style="187" hidden="1" customWidth="1"/>
    <col min="11270" max="11270" width="9.140625" style="187"/>
    <col min="11271" max="11271" width="10.42578125" style="187" bestFit="1" customWidth="1"/>
    <col min="11272" max="11272" width="22" style="187" customWidth="1"/>
    <col min="11273" max="11521" width="9.140625" style="187"/>
    <col min="11522" max="11522" width="36.85546875" style="187" customWidth="1"/>
    <col min="11523" max="11523" width="49.140625" style="187" customWidth="1"/>
    <col min="11524" max="11524" width="22.28515625" style="187" customWidth="1"/>
    <col min="11525" max="11525" width="0" style="187" hidden="1" customWidth="1"/>
    <col min="11526" max="11526" width="9.140625" style="187"/>
    <col min="11527" max="11527" width="10.42578125" style="187" bestFit="1" customWidth="1"/>
    <col min="11528" max="11528" width="22" style="187" customWidth="1"/>
    <col min="11529" max="11777" width="9.140625" style="187"/>
    <col min="11778" max="11778" width="36.85546875" style="187" customWidth="1"/>
    <col min="11779" max="11779" width="49.140625" style="187" customWidth="1"/>
    <col min="11780" max="11780" width="22.28515625" style="187" customWidth="1"/>
    <col min="11781" max="11781" width="0" style="187" hidden="1" customWidth="1"/>
    <col min="11782" max="11782" width="9.140625" style="187"/>
    <col min="11783" max="11783" width="10.42578125" style="187" bestFit="1" customWidth="1"/>
    <col min="11784" max="11784" width="22" style="187" customWidth="1"/>
    <col min="11785" max="12033" width="9.140625" style="187"/>
    <col min="12034" max="12034" width="36.85546875" style="187" customWidth="1"/>
    <col min="12035" max="12035" width="49.140625" style="187" customWidth="1"/>
    <col min="12036" max="12036" width="22.28515625" style="187" customWidth="1"/>
    <col min="12037" max="12037" width="0" style="187" hidden="1" customWidth="1"/>
    <col min="12038" max="12038" width="9.140625" style="187"/>
    <col min="12039" max="12039" width="10.42578125" style="187" bestFit="1" customWidth="1"/>
    <col min="12040" max="12040" width="22" style="187" customWidth="1"/>
    <col min="12041" max="12289" width="9.140625" style="187"/>
    <col min="12290" max="12290" width="36.85546875" style="187" customWidth="1"/>
    <col min="12291" max="12291" width="49.140625" style="187" customWidth="1"/>
    <col min="12292" max="12292" width="22.28515625" style="187" customWidth="1"/>
    <col min="12293" max="12293" width="0" style="187" hidden="1" customWidth="1"/>
    <col min="12294" max="12294" width="9.140625" style="187"/>
    <col min="12295" max="12295" width="10.42578125" style="187" bestFit="1" customWidth="1"/>
    <col min="12296" max="12296" width="22" style="187" customWidth="1"/>
    <col min="12297" max="12545" width="9.140625" style="187"/>
    <col min="12546" max="12546" width="36.85546875" style="187" customWidth="1"/>
    <col min="12547" max="12547" width="49.140625" style="187" customWidth="1"/>
    <col min="12548" max="12548" width="22.28515625" style="187" customWidth="1"/>
    <col min="12549" max="12549" width="0" style="187" hidden="1" customWidth="1"/>
    <col min="12550" max="12550" width="9.140625" style="187"/>
    <col min="12551" max="12551" width="10.42578125" style="187" bestFit="1" customWidth="1"/>
    <col min="12552" max="12552" width="22" style="187" customWidth="1"/>
    <col min="12553" max="12801" width="9.140625" style="187"/>
    <col min="12802" max="12802" width="36.85546875" style="187" customWidth="1"/>
    <col min="12803" max="12803" width="49.140625" style="187" customWidth="1"/>
    <col min="12804" max="12804" width="22.28515625" style="187" customWidth="1"/>
    <col min="12805" max="12805" width="0" style="187" hidden="1" customWidth="1"/>
    <col min="12806" max="12806" width="9.140625" style="187"/>
    <col min="12807" max="12807" width="10.42578125" style="187" bestFit="1" customWidth="1"/>
    <col min="12808" max="12808" width="22" style="187" customWidth="1"/>
    <col min="12809" max="13057" width="9.140625" style="187"/>
    <col min="13058" max="13058" width="36.85546875" style="187" customWidth="1"/>
    <col min="13059" max="13059" width="49.140625" style="187" customWidth="1"/>
    <col min="13060" max="13060" width="22.28515625" style="187" customWidth="1"/>
    <col min="13061" max="13061" width="0" style="187" hidden="1" customWidth="1"/>
    <col min="13062" max="13062" width="9.140625" style="187"/>
    <col min="13063" max="13063" width="10.42578125" style="187" bestFit="1" customWidth="1"/>
    <col min="13064" max="13064" width="22" style="187" customWidth="1"/>
    <col min="13065" max="13313" width="9.140625" style="187"/>
    <col min="13314" max="13314" width="36.85546875" style="187" customWidth="1"/>
    <col min="13315" max="13315" width="49.140625" style="187" customWidth="1"/>
    <col min="13316" max="13316" width="22.28515625" style="187" customWidth="1"/>
    <col min="13317" max="13317" width="0" style="187" hidden="1" customWidth="1"/>
    <col min="13318" max="13318" width="9.140625" style="187"/>
    <col min="13319" max="13319" width="10.42578125" style="187" bestFit="1" customWidth="1"/>
    <col min="13320" max="13320" width="22" style="187" customWidth="1"/>
    <col min="13321" max="13569" width="9.140625" style="187"/>
    <col min="13570" max="13570" width="36.85546875" style="187" customWidth="1"/>
    <col min="13571" max="13571" width="49.140625" style="187" customWidth="1"/>
    <col min="13572" max="13572" width="22.28515625" style="187" customWidth="1"/>
    <col min="13573" max="13573" width="0" style="187" hidden="1" customWidth="1"/>
    <col min="13574" max="13574" width="9.140625" style="187"/>
    <col min="13575" max="13575" width="10.42578125" style="187" bestFit="1" customWidth="1"/>
    <col min="13576" max="13576" width="22" style="187" customWidth="1"/>
    <col min="13577" max="13825" width="9.140625" style="187"/>
    <col min="13826" max="13826" width="36.85546875" style="187" customWidth="1"/>
    <col min="13827" max="13827" width="49.140625" style="187" customWidth="1"/>
    <col min="13828" max="13828" width="22.28515625" style="187" customWidth="1"/>
    <col min="13829" max="13829" width="0" style="187" hidden="1" customWidth="1"/>
    <col min="13830" max="13830" width="9.140625" style="187"/>
    <col min="13831" max="13831" width="10.42578125" style="187" bestFit="1" customWidth="1"/>
    <col min="13832" max="13832" width="22" style="187" customWidth="1"/>
    <col min="13833" max="14081" width="9.140625" style="187"/>
    <col min="14082" max="14082" width="36.85546875" style="187" customWidth="1"/>
    <col min="14083" max="14083" width="49.140625" style="187" customWidth="1"/>
    <col min="14084" max="14084" width="22.28515625" style="187" customWidth="1"/>
    <col min="14085" max="14085" width="0" style="187" hidden="1" customWidth="1"/>
    <col min="14086" max="14086" width="9.140625" style="187"/>
    <col min="14087" max="14087" width="10.42578125" style="187" bestFit="1" customWidth="1"/>
    <col min="14088" max="14088" width="22" style="187" customWidth="1"/>
    <col min="14089" max="14337" width="9.140625" style="187"/>
    <col min="14338" max="14338" width="36.85546875" style="187" customWidth="1"/>
    <col min="14339" max="14339" width="49.140625" style="187" customWidth="1"/>
    <col min="14340" max="14340" width="22.28515625" style="187" customWidth="1"/>
    <col min="14341" max="14341" width="0" style="187" hidden="1" customWidth="1"/>
    <col min="14342" max="14342" width="9.140625" style="187"/>
    <col min="14343" max="14343" width="10.42578125" style="187" bestFit="1" customWidth="1"/>
    <col min="14344" max="14344" width="22" style="187" customWidth="1"/>
    <col min="14345" max="14593" width="9.140625" style="187"/>
    <col min="14594" max="14594" width="36.85546875" style="187" customWidth="1"/>
    <col min="14595" max="14595" width="49.140625" style="187" customWidth="1"/>
    <col min="14596" max="14596" width="22.28515625" style="187" customWidth="1"/>
    <col min="14597" max="14597" width="0" style="187" hidden="1" customWidth="1"/>
    <col min="14598" max="14598" width="9.140625" style="187"/>
    <col min="14599" max="14599" width="10.42578125" style="187" bestFit="1" customWidth="1"/>
    <col min="14600" max="14600" width="22" style="187" customWidth="1"/>
    <col min="14601" max="14849" width="9.140625" style="187"/>
    <col min="14850" max="14850" width="36.85546875" style="187" customWidth="1"/>
    <col min="14851" max="14851" width="49.140625" style="187" customWidth="1"/>
    <col min="14852" max="14852" width="22.28515625" style="187" customWidth="1"/>
    <col min="14853" max="14853" width="0" style="187" hidden="1" customWidth="1"/>
    <col min="14854" max="14854" width="9.140625" style="187"/>
    <col min="14855" max="14855" width="10.42578125" style="187" bestFit="1" customWidth="1"/>
    <col min="14856" max="14856" width="22" style="187" customWidth="1"/>
    <col min="14857" max="15105" width="9.140625" style="187"/>
    <col min="15106" max="15106" width="36.85546875" style="187" customWidth="1"/>
    <col min="15107" max="15107" width="49.140625" style="187" customWidth="1"/>
    <col min="15108" max="15108" width="22.28515625" style="187" customWidth="1"/>
    <col min="15109" max="15109" width="0" style="187" hidden="1" customWidth="1"/>
    <col min="15110" max="15110" width="9.140625" style="187"/>
    <col min="15111" max="15111" width="10.42578125" style="187" bestFit="1" customWidth="1"/>
    <col min="15112" max="15112" width="22" style="187" customWidth="1"/>
    <col min="15113" max="15361" width="9.140625" style="187"/>
    <col min="15362" max="15362" width="36.85546875" style="187" customWidth="1"/>
    <col min="15363" max="15363" width="49.140625" style="187" customWidth="1"/>
    <col min="15364" max="15364" width="22.28515625" style="187" customWidth="1"/>
    <col min="15365" max="15365" width="0" style="187" hidden="1" customWidth="1"/>
    <col min="15366" max="15366" width="9.140625" style="187"/>
    <col min="15367" max="15367" width="10.42578125" style="187" bestFit="1" customWidth="1"/>
    <col min="15368" max="15368" width="22" style="187" customWidth="1"/>
    <col min="15369" max="15617" width="9.140625" style="187"/>
    <col min="15618" max="15618" width="36.85546875" style="187" customWidth="1"/>
    <col min="15619" max="15619" width="49.140625" style="187" customWidth="1"/>
    <col min="15620" max="15620" width="22.28515625" style="187" customWidth="1"/>
    <col min="15621" max="15621" width="0" style="187" hidden="1" customWidth="1"/>
    <col min="15622" max="15622" width="9.140625" style="187"/>
    <col min="15623" max="15623" width="10.42578125" style="187" bestFit="1" customWidth="1"/>
    <col min="15624" max="15624" width="22" style="187" customWidth="1"/>
    <col min="15625" max="15873" width="9.140625" style="187"/>
    <col min="15874" max="15874" width="36.85546875" style="187" customWidth="1"/>
    <col min="15875" max="15875" width="49.140625" style="187" customWidth="1"/>
    <col min="15876" max="15876" width="22.28515625" style="187" customWidth="1"/>
    <col min="15877" max="15877" width="0" style="187" hidden="1" customWidth="1"/>
    <col min="15878" max="15878" width="9.140625" style="187"/>
    <col min="15879" max="15879" width="10.42578125" style="187" bestFit="1" customWidth="1"/>
    <col min="15880" max="15880" width="22" style="187" customWidth="1"/>
    <col min="15881" max="16129" width="9.140625" style="187"/>
    <col min="16130" max="16130" width="36.85546875" style="187" customWidth="1"/>
    <col min="16131" max="16131" width="49.140625" style="187" customWidth="1"/>
    <col min="16132" max="16132" width="22.28515625" style="187" customWidth="1"/>
    <col min="16133" max="16133" width="0" style="187" hidden="1" customWidth="1"/>
    <col min="16134" max="16134" width="9.140625" style="187"/>
    <col min="16135" max="16135" width="10.42578125" style="187" bestFit="1" customWidth="1"/>
    <col min="16136" max="16136" width="22" style="187" customWidth="1"/>
    <col min="16137" max="16384" width="9.140625" style="187"/>
  </cols>
  <sheetData>
    <row r="1" spans="1:7" hidden="1" x14ac:dyDescent="0.2">
      <c r="C1" s="500" t="s">
        <v>1225</v>
      </c>
      <c r="D1" s="507"/>
      <c r="E1" s="507"/>
    </row>
    <row r="2" spans="1:7" hidden="1" x14ac:dyDescent="0.2">
      <c r="C2" s="500" t="s">
        <v>846</v>
      </c>
      <c r="D2" s="507"/>
      <c r="E2" s="507"/>
    </row>
    <row r="3" spans="1:7" ht="16.5" hidden="1" customHeight="1" x14ac:dyDescent="0.2">
      <c r="C3" s="500" t="s">
        <v>847</v>
      </c>
      <c r="D3" s="507"/>
      <c r="E3" s="507"/>
    </row>
    <row r="4" spans="1:7" ht="16.5" hidden="1" customHeight="1" x14ac:dyDescent="0.2">
      <c r="C4" s="500" t="s">
        <v>845</v>
      </c>
      <c r="D4" s="507"/>
      <c r="E4" s="507"/>
      <c r="F4" s="507"/>
    </row>
    <row r="5" spans="1:7" ht="16.5" hidden="1" customHeight="1" x14ac:dyDescent="0.2">
      <c r="C5" s="500" t="s">
        <v>1269</v>
      </c>
      <c r="D5" s="507"/>
      <c r="E5" s="507"/>
      <c r="F5" s="507"/>
    </row>
    <row r="6" spans="1:7" hidden="1" x14ac:dyDescent="0.2">
      <c r="C6" s="500" t="s">
        <v>1270</v>
      </c>
      <c r="D6" s="507"/>
      <c r="E6" s="507"/>
    </row>
    <row r="7" spans="1:7" hidden="1" x14ac:dyDescent="0.2">
      <c r="C7" s="187"/>
      <c r="D7" s="500"/>
      <c r="E7" s="500"/>
    </row>
    <row r="8" spans="1:7" hidden="1" x14ac:dyDescent="0.2"/>
    <row r="9" spans="1:7" x14ac:dyDescent="0.2">
      <c r="B9" s="188"/>
      <c r="C9" s="188"/>
      <c r="D9" s="189"/>
      <c r="E9" s="189"/>
    </row>
    <row r="10" spans="1:7" ht="27" customHeight="1" x14ac:dyDescent="0.2">
      <c r="A10" s="521" t="s">
        <v>1400</v>
      </c>
      <c r="B10" s="521"/>
      <c r="C10" s="521"/>
      <c r="D10" s="521"/>
      <c r="G10" s="190"/>
    </row>
    <row r="11" spans="1:7" ht="16.5" customHeight="1" x14ac:dyDescent="0.2">
      <c r="A11" s="522" t="s">
        <v>1271</v>
      </c>
      <c r="B11" s="522"/>
      <c r="C11" s="522"/>
      <c r="D11" s="522"/>
    </row>
    <row r="12" spans="1:7" ht="16.5" customHeight="1" x14ac:dyDescent="0.2">
      <c r="A12" s="523" t="s">
        <v>607</v>
      </c>
      <c r="B12" s="523"/>
      <c r="C12" s="523"/>
      <c r="D12" s="191">
        <f>D17/Доходы!C213</f>
        <v>0</v>
      </c>
    </row>
    <row r="13" spans="1:7" x14ac:dyDescent="0.2">
      <c r="A13" s="324"/>
      <c r="B13" s="192"/>
      <c r="C13" s="192"/>
    </row>
    <row r="14" spans="1:7" x14ac:dyDescent="0.2">
      <c r="D14" s="325" t="s">
        <v>676</v>
      </c>
    </row>
    <row r="15" spans="1:7" ht="66" customHeight="1" x14ac:dyDescent="0.2">
      <c r="A15" s="326" t="s">
        <v>65</v>
      </c>
      <c r="B15" s="527" t="s">
        <v>13</v>
      </c>
      <c r="C15" s="527"/>
      <c r="D15" s="326" t="s">
        <v>608</v>
      </c>
      <c r="F15" s="187" t="s">
        <v>609</v>
      </c>
    </row>
    <row r="16" spans="1:7" ht="17.25" customHeight="1" x14ac:dyDescent="0.2">
      <c r="A16" s="326">
        <v>1</v>
      </c>
      <c r="B16" s="532">
        <v>2</v>
      </c>
      <c r="C16" s="533"/>
      <c r="D16" s="326">
        <v>3</v>
      </c>
    </row>
    <row r="17" spans="1:8" x14ac:dyDescent="0.2">
      <c r="A17" s="193" t="s">
        <v>610</v>
      </c>
      <c r="B17" s="526" t="s">
        <v>611</v>
      </c>
      <c r="C17" s="526"/>
      <c r="D17" s="194">
        <f>D18+D24</f>
        <v>0</v>
      </c>
      <c r="F17" s="195"/>
      <c r="G17" s="195"/>
      <c r="H17" s="195"/>
    </row>
    <row r="18" spans="1:8" s="196" customFormat="1" ht="30" customHeight="1" x14ac:dyDescent="0.2">
      <c r="A18" s="193" t="s">
        <v>612</v>
      </c>
      <c r="B18" s="528" t="s">
        <v>839</v>
      </c>
      <c r="C18" s="528"/>
      <c r="D18" s="194">
        <f>D19</f>
        <v>0</v>
      </c>
      <c r="F18" s="197"/>
      <c r="G18" s="197"/>
      <c r="H18" s="197"/>
    </row>
    <row r="19" spans="1:8" s="196" customFormat="1" ht="29.25" customHeight="1" x14ac:dyDescent="0.2">
      <c r="A19" s="193" t="s">
        <v>613</v>
      </c>
      <c r="B19" s="528" t="s">
        <v>840</v>
      </c>
      <c r="C19" s="528"/>
      <c r="D19" s="194">
        <f>D20+D22</f>
        <v>0</v>
      </c>
      <c r="F19" s="197"/>
      <c r="G19" s="197"/>
      <c r="H19" s="197"/>
    </row>
    <row r="20" spans="1:8" ht="30" hidden="1" customHeight="1" x14ac:dyDescent="0.2">
      <c r="A20" s="198" t="s">
        <v>614</v>
      </c>
      <c r="B20" s="529" t="s">
        <v>838</v>
      </c>
      <c r="C20" s="529"/>
      <c r="D20" s="199">
        <f>D21</f>
        <v>0</v>
      </c>
      <c r="F20" s="195"/>
      <c r="G20" s="195"/>
      <c r="H20" s="195"/>
    </row>
    <row r="21" spans="1:8" ht="30" hidden="1" customHeight="1" x14ac:dyDescent="0.2">
      <c r="A21" s="198" t="s">
        <v>615</v>
      </c>
      <c r="B21" s="529" t="s">
        <v>837</v>
      </c>
      <c r="C21" s="529"/>
      <c r="D21" s="199">
        <v>0</v>
      </c>
      <c r="F21" s="195"/>
      <c r="G21" s="195"/>
      <c r="H21" s="195"/>
    </row>
    <row r="22" spans="1:8" ht="27" customHeight="1" x14ac:dyDescent="0.2">
      <c r="A22" s="285" t="s">
        <v>616</v>
      </c>
      <c r="B22" s="530" t="s">
        <v>946</v>
      </c>
      <c r="C22" s="530"/>
      <c r="D22" s="199">
        <f>D23</f>
        <v>0</v>
      </c>
      <c r="F22" s="195"/>
      <c r="G22" s="195"/>
      <c r="H22" s="195"/>
    </row>
    <row r="23" spans="1:8" ht="27.75" customHeight="1" x14ac:dyDescent="0.2">
      <c r="A23" s="285" t="s">
        <v>617</v>
      </c>
      <c r="B23" s="531" t="s">
        <v>947</v>
      </c>
      <c r="C23" s="531"/>
      <c r="D23" s="199">
        <v>0</v>
      </c>
      <c r="F23" s="195"/>
      <c r="G23" s="195"/>
      <c r="H23" s="195"/>
    </row>
    <row r="24" spans="1:8" x14ac:dyDescent="0.2">
      <c r="A24" s="193" t="s">
        <v>618</v>
      </c>
      <c r="B24" s="526" t="s">
        <v>619</v>
      </c>
      <c r="C24" s="526"/>
      <c r="D24" s="194">
        <f>D25+D29</f>
        <v>0</v>
      </c>
      <c r="E24" s="200"/>
      <c r="F24" s="195"/>
      <c r="G24" s="195"/>
      <c r="H24" s="195"/>
    </row>
    <row r="25" spans="1:8" x14ac:dyDescent="0.2">
      <c r="A25" s="193" t="s">
        <v>620</v>
      </c>
      <c r="B25" s="526" t="s">
        <v>621</v>
      </c>
      <c r="C25" s="526"/>
      <c r="D25" s="194">
        <f>D26</f>
        <v>-4154771.4</v>
      </c>
      <c r="F25" s="195"/>
      <c r="G25" s="195"/>
      <c r="H25" s="195"/>
    </row>
    <row r="26" spans="1:8" x14ac:dyDescent="0.2">
      <c r="A26" s="198" t="s">
        <v>622</v>
      </c>
      <c r="B26" s="524" t="s">
        <v>623</v>
      </c>
      <c r="C26" s="524"/>
      <c r="D26" s="199">
        <f>D27</f>
        <v>-4154771.4</v>
      </c>
      <c r="F26" s="195"/>
      <c r="G26" s="195"/>
      <c r="H26" s="201"/>
    </row>
    <row r="27" spans="1:8" x14ac:dyDescent="0.2">
      <c r="A27" s="198" t="s">
        <v>624</v>
      </c>
      <c r="B27" s="524" t="s">
        <v>625</v>
      </c>
      <c r="C27" s="524"/>
      <c r="D27" s="199">
        <f>D28</f>
        <v>-4154771.4</v>
      </c>
      <c r="F27" s="195"/>
      <c r="G27" s="195"/>
      <c r="H27" s="184"/>
    </row>
    <row r="28" spans="1:8" x14ac:dyDescent="0.2">
      <c r="A28" s="198" t="s">
        <v>626</v>
      </c>
      <c r="B28" s="524" t="s">
        <v>627</v>
      </c>
      <c r="C28" s="524"/>
      <c r="D28" s="199">
        <f>-Доходы!C209</f>
        <v>-4154771.4</v>
      </c>
      <c r="F28" s="195"/>
      <c r="G28" s="195"/>
      <c r="H28" s="184"/>
    </row>
    <row r="29" spans="1:8" x14ac:dyDescent="0.2">
      <c r="A29" s="193" t="s">
        <v>628</v>
      </c>
      <c r="B29" s="526" t="s">
        <v>629</v>
      </c>
      <c r="C29" s="526"/>
      <c r="D29" s="194">
        <f>D30</f>
        <v>4154771.4</v>
      </c>
      <c r="F29" s="195"/>
      <c r="G29" s="195"/>
      <c r="H29" s="195"/>
    </row>
    <row r="30" spans="1:8" x14ac:dyDescent="0.2">
      <c r="A30" s="198" t="s">
        <v>630</v>
      </c>
      <c r="B30" s="524" t="s">
        <v>631</v>
      </c>
      <c r="C30" s="524"/>
      <c r="D30" s="199">
        <f>D31</f>
        <v>4154771.4</v>
      </c>
      <c r="F30" s="195"/>
      <c r="G30" s="195"/>
      <c r="H30" s="195"/>
    </row>
    <row r="31" spans="1:8" x14ac:dyDescent="0.2">
      <c r="A31" s="198" t="s">
        <v>632</v>
      </c>
      <c r="B31" s="524" t="s">
        <v>633</v>
      </c>
      <c r="C31" s="524"/>
      <c r="D31" s="199">
        <f>D32</f>
        <v>4154771.4</v>
      </c>
      <c r="F31" s="195"/>
      <c r="G31" s="195"/>
      <c r="H31" s="195"/>
    </row>
    <row r="32" spans="1:8" x14ac:dyDescent="0.2">
      <c r="A32" s="198" t="s">
        <v>634</v>
      </c>
      <c r="B32" s="524" t="s">
        <v>635</v>
      </c>
      <c r="C32" s="524"/>
      <c r="D32" s="199">
        <f>'3'!G13-D23</f>
        <v>4154771.4</v>
      </c>
      <c r="F32" s="195"/>
      <c r="G32" s="195"/>
      <c r="H32" s="195"/>
    </row>
    <row r="33" spans="1:8" x14ac:dyDescent="0.2">
      <c r="A33" s="202"/>
      <c r="B33" s="525"/>
      <c r="C33" s="525"/>
      <c r="D33" s="203"/>
      <c r="E33" s="196" t="s">
        <v>636</v>
      </c>
      <c r="F33" s="195"/>
      <c r="G33" s="195"/>
      <c r="H33" s="195"/>
    </row>
  </sheetData>
  <mergeCells count="29">
    <mergeCell ref="B25:C25"/>
    <mergeCell ref="B15:C15"/>
    <mergeCell ref="B17:C17"/>
    <mergeCell ref="B18:C18"/>
    <mergeCell ref="B19:C19"/>
    <mergeCell ref="B20:C20"/>
    <mergeCell ref="B21:C21"/>
    <mergeCell ref="B22:C22"/>
    <mergeCell ref="B23:C23"/>
    <mergeCell ref="B24:C24"/>
    <mergeCell ref="B16:C16"/>
    <mergeCell ref="B32:C32"/>
    <mergeCell ref="B33:C33"/>
    <mergeCell ref="B26:C26"/>
    <mergeCell ref="B27:C27"/>
    <mergeCell ref="B28:C28"/>
    <mergeCell ref="B29:C29"/>
    <mergeCell ref="B30:C30"/>
    <mergeCell ref="B31:C31"/>
    <mergeCell ref="C6:E6"/>
    <mergeCell ref="D7:E7"/>
    <mergeCell ref="A10:D10"/>
    <mergeCell ref="A11:D11"/>
    <mergeCell ref="A12:C12"/>
    <mergeCell ref="C4:F4"/>
    <mergeCell ref="C3:E3"/>
    <mergeCell ref="C2:E2"/>
    <mergeCell ref="C1:E1"/>
    <mergeCell ref="C5:F5"/>
  </mergeCells>
  <pageMargins left="0.78740157480314965" right="0.19685039370078741" top="0.19685039370078741" bottom="0.19685039370078741" header="0.19685039370078741" footer="0.19685039370078741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4"/>
  <sheetViews>
    <sheetView workbookViewId="0">
      <selection sqref="A1:F424"/>
    </sheetView>
  </sheetViews>
  <sheetFormatPr defaultRowHeight="12.75" x14ac:dyDescent="0.2"/>
  <sheetData>
    <row r="1" spans="1:6" ht="14.25" x14ac:dyDescent="0.2">
      <c r="A1" s="493" t="s">
        <v>655</v>
      </c>
      <c r="B1" s="493"/>
      <c r="C1" s="493"/>
      <c r="D1" s="493"/>
      <c r="E1" s="493"/>
      <c r="F1" s="493"/>
    </row>
    <row r="2" spans="1:6" ht="14.25" x14ac:dyDescent="0.2">
      <c r="A2" s="127"/>
      <c r="B2" s="127"/>
      <c r="C2" s="127"/>
      <c r="D2" s="127"/>
      <c r="E2" s="127"/>
      <c r="F2" s="127"/>
    </row>
    <row r="3" spans="1:6" ht="15" x14ac:dyDescent="0.25">
      <c r="A3" s="32"/>
      <c r="B3" s="128"/>
      <c r="C3" s="128"/>
      <c r="D3" s="128"/>
      <c r="E3" s="34"/>
      <c r="F3" s="110" t="s">
        <v>675</v>
      </c>
    </row>
    <row r="4" spans="1:6" ht="28.5" x14ac:dyDescent="0.2">
      <c r="A4" s="36" t="s">
        <v>13</v>
      </c>
      <c r="B4" s="37" t="s">
        <v>47</v>
      </c>
      <c r="C4" s="37" t="s">
        <v>48</v>
      </c>
      <c r="D4" s="37" t="s">
        <v>58</v>
      </c>
      <c r="E4" s="38" t="s">
        <v>49</v>
      </c>
      <c r="F4" s="39" t="s">
        <v>527</v>
      </c>
    </row>
    <row r="5" spans="1:6" ht="14.25" x14ac:dyDescent="0.2">
      <c r="A5" s="37">
        <v>1</v>
      </c>
      <c r="B5" s="40">
        <v>2</v>
      </c>
      <c r="C5" s="40">
        <v>3</v>
      </c>
      <c r="D5" s="40">
        <v>4</v>
      </c>
      <c r="E5" s="40">
        <v>5</v>
      </c>
      <c r="F5" s="41" t="s">
        <v>50</v>
      </c>
    </row>
    <row r="6" spans="1:6" ht="14.25" x14ac:dyDescent="0.2">
      <c r="A6" s="10" t="s">
        <v>59</v>
      </c>
      <c r="B6" s="40"/>
      <c r="C6" s="40"/>
      <c r="D6" s="23"/>
      <c r="E6" s="23"/>
      <c r="F6" s="42">
        <v>1924019.3</v>
      </c>
    </row>
    <row r="7" spans="1:6" ht="71.25" x14ac:dyDescent="0.2">
      <c r="A7" s="24" t="s">
        <v>14</v>
      </c>
      <c r="B7" s="9" t="s">
        <v>15</v>
      </c>
      <c r="C7" s="9"/>
      <c r="D7" s="23"/>
      <c r="E7" s="23"/>
      <c r="F7" s="129">
        <v>174248.3</v>
      </c>
    </row>
    <row r="8" spans="1:6" ht="270.75" x14ac:dyDescent="0.2">
      <c r="A8" s="24" t="s">
        <v>42</v>
      </c>
      <c r="B8" s="9" t="s">
        <v>15</v>
      </c>
      <c r="C8" s="9" t="s">
        <v>16</v>
      </c>
      <c r="D8" s="23"/>
      <c r="E8" s="23"/>
      <c r="F8" s="11">
        <v>8321.2000000000007</v>
      </c>
    </row>
    <row r="9" spans="1:6" ht="240" x14ac:dyDescent="0.25">
      <c r="A9" s="19" t="s">
        <v>167</v>
      </c>
      <c r="B9" s="14" t="s">
        <v>15</v>
      </c>
      <c r="C9" s="14" t="s">
        <v>16</v>
      </c>
      <c r="D9" s="25" t="s">
        <v>165</v>
      </c>
      <c r="E9" s="25"/>
      <c r="F9" s="15">
        <v>8321.2000000000007</v>
      </c>
    </row>
    <row r="10" spans="1:6" ht="135" x14ac:dyDescent="0.25">
      <c r="A10" s="19" t="s">
        <v>291</v>
      </c>
      <c r="B10" s="14" t="s">
        <v>15</v>
      </c>
      <c r="C10" s="14" t="s">
        <v>16</v>
      </c>
      <c r="D10" s="25" t="s">
        <v>283</v>
      </c>
      <c r="E10" s="25"/>
      <c r="F10" s="15">
        <v>8321.2000000000007</v>
      </c>
    </row>
    <row r="11" spans="1:6" ht="409.5" x14ac:dyDescent="0.25">
      <c r="A11" s="19" t="s">
        <v>292</v>
      </c>
      <c r="B11" s="14" t="s">
        <v>15</v>
      </c>
      <c r="C11" s="14" t="s">
        <v>16</v>
      </c>
      <c r="D11" s="25" t="s">
        <v>285</v>
      </c>
      <c r="E11" s="25" t="s">
        <v>52</v>
      </c>
      <c r="F11" s="15">
        <v>8010.9</v>
      </c>
    </row>
    <row r="12" spans="1:6" ht="330" x14ac:dyDescent="0.25">
      <c r="A12" s="19" t="s">
        <v>412</v>
      </c>
      <c r="B12" s="14" t="s">
        <v>15</v>
      </c>
      <c r="C12" s="14" t="s">
        <v>16</v>
      </c>
      <c r="D12" s="25" t="s">
        <v>285</v>
      </c>
      <c r="E12" s="25" t="s">
        <v>53</v>
      </c>
      <c r="F12" s="15">
        <v>310.3</v>
      </c>
    </row>
    <row r="13" spans="1:6" ht="342" x14ac:dyDescent="0.2">
      <c r="A13" s="24" t="s">
        <v>43</v>
      </c>
      <c r="B13" s="9" t="s">
        <v>15</v>
      </c>
      <c r="C13" s="9" t="s">
        <v>17</v>
      </c>
      <c r="D13" s="23"/>
      <c r="E13" s="23"/>
      <c r="F13" s="11">
        <v>6344.6</v>
      </c>
    </row>
    <row r="14" spans="1:6" ht="105" x14ac:dyDescent="0.25">
      <c r="A14" s="19" t="s">
        <v>382</v>
      </c>
      <c r="B14" s="14" t="s">
        <v>15</v>
      </c>
      <c r="C14" s="14" t="s">
        <v>17</v>
      </c>
      <c r="D14" s="25" t="s">
        <v>375</v>
      </c>
      <c r="E14" s="25"/>
      <c r="F14" s="15">
        <v>6344.6</v>
      </c>
    </row>
    <row r="15" spans="1:6" ht="90" x14ac:dyDescent="0.25">
      <c r="A15" s="19" t="s">
        <v>383</v>
      </c>
      <c r="B15" s="14" t="s">
        <v>15</v>
      </c>
      <c r="C15" s="14" t="s">
        <v>17</v>
      </c>
      <c r="D15" s="25" t="s">
        <v>376</v>
      </c>
      <c r="E15" s="25"/>
      <c r="F15" s="15">
        <v>6340.2</v>
      </c>
    </row>
    <row r="16" spans="1:6" ht="409.5" x14ac:dyDescent="0.25">
      <c r="A16" s="19" t="s">
        <v>384</v>
      </c>
      <c r="B16" s="14" t="s">
        <v>15</v>
      </c>
      <c r="C16" s="14" t="s">
        <v>17</v>
      </c>
      <c r="D16" s="25" t="s">
        <v>377</v>
      </c>
      <c r="E16" s="25" t="s">
        <v>52</v>
      </c>
      <c r="F16" s="15">
        <v>5962.4</v>
      </c>
    </row>
    <row r="17" spans="1:6" ht="409.5" x14ac:dyDescent="0.25">
      <c r="A17" s="19" t="s">
        <v>230</v>
      </c>
      <c r="B17" s="14" t="s">
        <v>15</v>
      </c>
      <c r="C17" s="14" t="s">
        <v>17</v>
      </c>
      <c r="D17" s="25" t="s">
        <v>378</v>
      </c>
      <c r="E17" s="25" t="s">
        <v>52</v>
      </c>
      <c r="F17" s="15">
        <v>0.7</v>
      </c>
    </row>
    <row r="18" spans="1:6" ht="405" x14ac:dyDescent="0.25">
      <c r="A18" s="19" t="s">
        <v>406</v>
      </c>
      <c r="B18" s="14" t="s">
        <v>15</v>
      </c>
      <c r="C18" s="14" t="s">
        <v>17</v>
      </c>
      <c r="D18" s="25" t="s">
        <v>378</v>
      </c>
      <c r="E18" s="25" t="s">
        <v>53</v>
      </c>
      <c r="F18" s="15">
        <v>244.8</v>
      </c>
    </row>
    <row r="19" spans="1:6" ht="409.5" x14ac:dyDescent="0.25">
      <c r="A19" s="19" t="s">
        <v>249</v>
      </c>
      <c r="B19" s="14" t="s">
        <v>15</v>
      </c>
      <c r="C19" s="14" t="s">
        <v>17</v>
      </c>
      <c r="D19" s="25" t="s">
        <v>379</v>
      </c>
      <c r="E19" s="25" t="s">
        <v>52</v>
      </c>
      <c r="F19" s="15">
        <v>132.30000000000001</v>
      </c>
    </row>
    <row r="20" spans="1:6" ht="165" x14ac:dyDescent="0.25">
      <c r="A20" s="26" t="s">
        <v>385</v>
      </c>
      <c r="B20" s="14" t="s">
        <v>15</v>
      </c>
      <c r="C20" s="14" t="s">
        <v>17</v>
      </c>
      <c r="D20" s="25" t="s">
        <v>380</v>
      </c>
      <c r="E20" s="25"/>
      <c r="F20" s="15">
        <v>4.4000000000000004</v>
      </c>
    </row>
    <row r="21" spans="1:6" ht="300" x14ac:dyDescent="0.25">
      <c r="A21" s="26" t="s">
        <v>248</v>
      </c>
      <c r="B21" s="14" t="s">
        <v>15</v>
      </c>
      <c r="C21" s="14" t="s">
        <v>17</v>
      </c>
      <c r="D21" s="25" t="s">
        <v>381</v>
      </c>
      <c r="E21" s="25" t="s">
        <v>54</v>
      </c>
      <c r="F21" s="15">
        <v>4.4000000000000004</v>
      </c>
    </row>
    <row r="22" spans="1:6" ht="399" x14ac:dyDescent="0.2">
      <c r="A22" s="24" t="s">
        <v>56</v>
      </c>
      <c r="B22" s="9" t="s">
        <v>15</v>
      </c>
      <c r="C22" s="9" t="s">
        <v>18</v>
      </c>
      <c r="D22" s="23"/>
      <c r="E22" s="23"/>
      <c r="F22" s="11">
        <v>108244.5</v>
      </c>
    </row>
    <row r="23" spans="1:6" ht="313.5" x14ac:dyDescent="0.2">
      <c r="A23" s="45" t="s">
        <v>493</v>
      </c>
      <c r="B23" s="9" t="s">
        <v>15</v>
      </c>
      <c r="C23" s="9" t="s">
        <v>18</v>
      </c>
      <c r="D23" s="46" t="s">
        <v>26</v>
      </c>
      <c r="E23" s="111"/>
      <c r="F23" s="11">
        <v>185.8</v>
      </c>
    </row>
    <row r="24" spans="1:6" ht="240" x14ac:dyDescent="0.25">
      <c r="A24" s="26" t="s">
        <v>501</v>
      </c>
      <c r="B24" s="14" t="s">
        <v>15</v>
      </c>
      <c r="C24" s="14" t="s">
        <v>18</v>
      </c>
      <c r="D24" s="16" t="s">
        <v>503</v>
      </c>
      <c r="E24" s="28"/>
      <c r="F24" s="15">
        <v>185.8</v>
      </c>
    </row>
    <row r="25" spans="1:6" ht="210" x14ac:dyDescent="0.25">
      <c r="A25" s="26" t="s">
        <v>502</v>
      </c>
      <c r="B25" s="14" t="s">
        <v>15</v>
      </c>
      <c r="C25" s="14" t="s">
        <v>18</v>
      </c>
      <c r="D25" s="16" t="s">
        <v>504</v>
      </c>
      <c r="E25" s="28"/>
      <c r="F25" s="15">
        <v>185.8</v>
      </c>
    </row>
    <row r="26" spans="1:6" ht="225" x14ac:dyDescent="0.25">
      <c r="A26" s="26" t="s">
        <v>463</v>
      </c>
      <c r="B26" s="14" t="s">
        <v>15</v>
      </c>
      <c r="C26" s="14" t="s">
        <v>18</v>
      </c>
      <c r="D26" s="16" t="s">
        <v>505</v>
      </c>
      <c r="E26" s="16" t="s">
        <v>53</v>
      </c>
      <c r="F26" s="15">
        <v>185.8</v>
      </c>
    </row>
    <row r="27" spans="1:6" ht="240" x14ac:dyDescent="0.25">
      <c r="A27" s="19" t="s">
        <v>167</v>
      </c>
      <c r="B27" s="14" t="s">
        <v>15</v>
      </c>
      <c r="C27" s="14" t="s">
        <v>18</v>
      </c>
      <c r="D27" s="25" t="s">
        <v>165</v>
      </c>
      <c r="E27" s="25"/>
      <c r="F27" s="15">
        <v>108058.7</v>
      </c>
    </row>
    <row r="28" spans="1:6" ht="225" x14ac:dyDescent="0.25">
      <c r="A28" s="19" t="s">
        <v>168</v>
      </c>
      <c r="B28" s="14" t="s">
        <v>15</v>
      </c>
      <c r="C28" s="14" t="s">
        <v>18</v>
      </c>
      <c r="D28" s="25" t="s">
        <v>166</v>
      </c>
      <c r="E28" s="25"/>
      <c r="F28" s="15">
        <v>108058.7</v>
      </c>
    </row>
    <row r="29" spans="1:6" ht="409.5" x14ac:dyDescent="0.25">
      <c r="A29" s="19" t="s">
        <v>230</v>
      </c>
      <c r="B29" s="14" t="s">
        <v>15</v>
      </c>
      <c r="C29" s="14" t="s">
        <v>18</v>
      </c>
      <c r="D29" s="25" t="s">
        <v>284</v>
      </c>
      <c r="E29" s="25" t="s">
        <v>52</v>
      </c>
      <c r="F29" s="15">
        <v>37962.800000000003</v>
      </c>
    </row>
    <row r="30" spans="1:6" ht="405" x14ac:dyDescent="0.25">
      <c r="A30" s="19" t="s">
        <v>406</v>
      </c>
      <c r="B30" s="14" t="s">
        <v>15</v>
      </c>
      <c r="C30" s="14" t="s">
        <v>18</v>
      </c>
      <c r="D30" s="25" t="s">
        <v>284</v>
      </c>
      <c r="E30" s="25" t="s">
        <v>53</v>
      </c>
      <c r="F30" s="15">
        <v>4166.8999999999996</v>
      </c>
    </row>
    <row r="31" spans="1:6" ht="300" x14ac:dyDescent="0.25">
      <c r="A31" s="19" t="s">
        <v>248</v>
      </c>
      <c r="B31" s="14" t="s">
        <v>15</v>
      </c>
      <c r="C31" s="14" t="s">
        <v>18</v>
      </c>
      <c r="D31" s="25" t="s">
        <v>284</v>
      </c>
      <c r="E31" s="25" t="s">
        <v>54</v>
      </c>
      <c r="F31" s="15">
        <v>121.4</v>
      </c>
    </row>
    <row r="32" spans="1:6" ht="409.5" x14ac:dyDescent="0.25">
      <c r="A32" s="19" t="s">
        <v>250</v>
      </c>
      <c r="B32" s="14" t="s">
        <v>15</v>
      </c>
      <c r="C32" s="14" t="s">
        <v>18</v>
      </c>
      <c r="D32" s="25" t="s">
        <v>288</v>
      </c>
      <c r="E32" s="25" t="s">
        <v>52</v>
      </c>
      <c r="F32" s="15">
        <v>17001.099999999999</v>
      </c>
    </row>
    <row r="33" spans="1:6" ht="409.5" x14ac:dyDescent="0.25">
      <c r="A33" s="19" t="s">
        <v>249</v>
      </c>
      <c r="B33" s="14" t="s">
        <v>15</v>
      </c>
      <c r="C33" s="14" t="s">
        <v>18</v>
      </c>
      <c r="D33" s="25" t="s">
        <v>398</v>
      </c>
      <c r="E33" s="25" t="s">
        <v>52</v>
      </c>
      <c r="F33" s="15">
        <v>4405.3</v>
      </c>
    </row>
    <row r="34" spans="1:6" ht="409.5" x14ac:dyDescent="0.25">
      <c r="A34" s="19" t="s">
        <v>488</v>
      </c>
      <c r="B34" s="14" t="s">
        <v>15</v>
      </c>
      <c r="C34" s="14" t="s">
        <v>18</v>
      </c>
      <c r="D34" s="25" t="s">
        <v>461</v>
      </c>
      <c r="E34" s="25" t="s">
        <v>52</v>
      </c>
      <c r="F34" s="15">
        <v>51.3</v>
      </c>
    </row>
    <row r="35" spans="1:6" ht="409.5" x14ac:dyDescent="0.25">
      <c r="A35" s="19" t="s">
        <v>293</v>
      </c>
      <c r="B35" s="14" t="s">
        <v>15</v>
      </c>
      <c r="C35" s="14" t="s">
        <v>18</v>
      </c>
      <c r="D35" s="25" t="s">
        <v>286</v>
      </c>
      <c r="E35" s="25" t="s">
        <v>52</v>
      </c>
      <c r="F35" s="15">
        <v>314.8</v>
      </c>
    </row>
    <row r="36" spans="1:6" ht="409.5" x14ac:dyDescent="0.25">
      <c r="A36" s="12" t="s">
        <v>769</v>
      </c>
      <c r="B36" s="14" t="s">
        <v>15</v>
      </c>
      <c r="C36" s="14" t="s">
        <v>18</v>
      </c>
      <c r="D36" s="25" t="s">
        <v>164</v>
      </c>
      <c r="E36" s="25" t="s">
        <v>52</v>
      </c>
      <c r="F36" s="15">
        <v>1798.1</v>
      </c>
    </row>
    <row r="37" spans="1:6" ht="409.5" x14ac:dyDescent="0.25">
      <c r="A37" s="12" t="s">
        <v>770</v>
      </c>
      <c r="B37" s="14" t="s">
        <v>15</v>
      </c>
      <c r="C37" s="14" t="s">
        <v>18</v>
      </c>
      <c r="D37" s="25" t="s">
        <v>164</v>
      </c>
      <c r="E37" s="25" t="s">
        <v>53</v>
      </c>
      <c r="F37" s="15">
        <v>12</v>
      </c>
    </row>
    <row r="38" spans="1:6" ht="409.5" x14ac:dyDescent="0.25">
      <c r="A38" s="19" t="s">
        <v>294</v>
      </c>
      <c r="B38" s="14" t="s">
        <v>15</v>
      </c>
      <c r="C38" s="14" t="s">
        <v>18</v>
      </c>
      <c r="D38" s="25" t="s">
        <v>287</v>
      </c>
      <c r="E38" s="25" t="s">
        <v>52</v>
      </c>
      <c r="F38" s="15">
        <v>203.4</v>
      </c>
    </row>
    <row r="39" spans="1:6" ht="409.5" x14ac:dyDescent="0.25">
      <c r="A39" s="19" t="s">
        <v>413</v>
      </c>
      <c r="B39" s="14" t="s">
        <v>15</v>
      </c>
      <c r="C39" s="14" t="s">
        <v>18</v>
      </c>
      <c r="D39" s="25" t="s">
        <v>287</v>
      </c>
      <c r="E39" s="25" t="s">
        <v>53</v>
      </c>
      <c r="F39" s="15">
        <v>1.2</v>
      </c>
    </row>
    <row r="40" spans="1:6" ht="409.5" x14ac:dyDescent="0.25">
      <c r="A40" s="19" t="s">
        <v>646</v>
      </c>
      <c r="B40" s="14" t="s">
        <v>15</v>
      </c>
      <c r="C40" s="14" t="s">
        <v>18</v>
      </c>
      <c r="D40" s="16" t="s">
        <v>600</v>
      </c>
      <c r="E40" s="14" t="s">
        <v>52</v>
      </c>
      <c r="F40" s="15">
        <v>21469.599999999999</v>
      </c>
    </row>
    <row r="41" spans="1:6" ht="360" x14ac:dyDescent="0.25">
      <c r="A41" s="19" t="s">
        <v>647</v>
      </c>
      <c r="B41" s="14" t="s">
        <v>15</v>
      </c>
      <c r="C41" s="14" t="s">
        <v>18</v>
      </c>
      <c r="D41" s="16" t="s">
        <v>600</v>
      </c>
      <c r="E41" s="14" t="s">
        <v>53</v>
      </c>
      <c r="F41" s="15">
        <v>20315.8</v>
      </c>
    </row>
    <row r="42" spans="1:6" ht="255" x14ac:dyDescent="0.25">
      <c r="A42" s="19" t="s">
        <v>602</v>
      </c>
      <c r="B42" s="14" t="s">
        <v>15</v>
      </c>
      <c r="C42" s="14" t="s">
        <v>18</v>
      </c>
      <c r="D42" s="16" t="s">
        <v>600</v>
      </c>
      <c r="E42" s="14" t="s">
        <v>54</v>
      </c>
      <c r="F42" s="15">
        <v>235</v>
      </c>
    </row>
    <row r="43" spans="1:6" ht="42.75" x14ac:dyDescent="0.2">
      <c r="A43" s="24" t="s">
        <v>295</v>
      </c>
      <c r="B43" s="9" t="s">
        <v>15</v>
      </c>
      <c r="C43" s="9" t="s">
        <v>28</v>
      </c>
      <c r="D43" s="23"/>
      <c r="E43" s="23"/>
      <c r="F43" s="11">
        <v>40.5</v>
      </c>
    </row>
    <row r="44" spans="1:6" ht="210" x14ac:dyDescent="0.25">
      <c r="A44" s="19" t="s">
        <v>425</v>
      </c>
      <c r="B44" s="14" t="s">
        <v>15</v>
      </c>
      <c r="C44" s="14" t="s">
        <v>28</v>
      </c>
      <c r="D44" s="25" t="s">
        <v>268</v>
      </c>
      <c r="E44" s="25"/>
      <c r="F44" s="15">
        <v>40.5</v>
      </c>
    </row>
    <row r="45" spans="1:6" ht="285" x14ac:dyDescent="0.25">
      <c r="A45" s="19" t="s">
        <v>256</v>
      </c>
      <c r="B45" s="14" t="s">
        <v>15</v>
      </c>
      <c r="C45" s="14" t="s">
        <v>28</v>
      </c>
      <c r="D45" s="25" t="s">
        <v>252</v>
      </c>
      <c r="E45" s="25"/>
      <c r="F45" s="15">
        <v>40.5</v>
      </c>
    </row>
    <row r="46" spans="1:6" ht="409.5" x14ac:dyDescent="0.25">
      <c r="A46" s="19" t="s">
        <v>414</v>
      </c>
      <c r="B46" s="14" t="s">
        <v>15</v>
      </c>
      <c r="C46" s="14" t="s">
        <v>28</v>
      </c>
      <c r="D46" s="25" t="s">
        <v>289</v>
      </c>
      <c r="E46" s="25" t="s">
        <v>53</v>
      </c>
      <c r="F46" s="15">
        <v>40.5</v>
      </c>
    </row>
    <row r="47" spans="1:6" ht="285" x14ac:dyDescent="0.2">
      <c r="A47" s="24" t="s">
        <v>2</v>
      </c>
      <c r="B47" s="9" t="s">
        <v>15</v>
      </c>
      <c r="C47" s="9" t="s">
        <v>38</v>
      </c>
      <c r="D47" s="23"/>
      <c r="E47" s="23"/>
      <c r="F47" s="11">
        <v>35068.6</v>
      </c>
    </row>
    <row r="48" spans="1:6" ht="384.75" x14ac:dyDescent="0.2">
      <c r="A48" s="24" t="s">
        <v>721</v>
      </c>
      <c r="B48" s="9" t="s">
        <v>15</v>
      </c>
      <c r="C48" s="9" t="s">
        <v>38</v>
      </c>
      <c r="D48" s="23" t="s">
        <v>241</v>
      </c>
      <c r="E48" s="23"/>
      <c r="F48" s="11">
        <v>32627.1</v>
      </c>
    </row>
    <row r="49" spans="1:6" ht="225" x14ac:dyDescent="0.25">
      <c r="A49" s="19" t="s">
        <v>169</v>
      </c>
      <c r="B49" s="14" t="s">
        <v>15</v>
      </c>
      <c r="C49" s="14" t="s">
        <v>38</v>
      </c>
      <c r="D49" s="25" t="s">
        <v>242</v>
      </c>
      <c r="E49" s="25"/>
      <c r="F49" s="15">
        <v>32627.1</v>
      </c>
    </row>
    <row r="50" spans="1:6" ht="180" x14ac:dyDescent="0.25">
      <c r="A50" s="19" t="s">
        <v>247</v>
      </c>
      <c r="B50" s="14" t="s">
        <v>15</v>
      </c>
      <c r="C50" s="14" t="s">
        <v>38</v>
      </c>
      <c r="D50" s="25" t="s">
        <v>243</v>
      </c>
      <c r="E50" s="25"/>
      <c r="F50" s="15">
        <v>32627.1</v>
      </c>
    </row>
    <row r="51" spans="1:6" ht="409.5" x14ac:dyDescent="0.25">
      <c r="A51" s="19" t="s">
        <v>230</v>
      </c>
      <c r="B51" s="14" t="s">
        <v>15</v>
      </c>
      <c r="C51" s="14" t="s">
        <v>38</v>
      </c>
      <c r="D51" s="25" t="s">
        <v>244</v>
      </c>
      <c r="E51" s="25" t="s">
        <v>52</v>
      </c>
      <c r="F51" s="15">
        <v>22848</v>
      </c>
    </row>
    <row r="52" spans="1:6" ht="405" x14ac:dyDescent="0.25">
      <c r="A52" s="19" t="s">
        <v>406</v>
      </c>
      <c r="B52" s="14" t="s">
        <v>15</v>
      </c>
      <c r="C52" s="14" t="s">
        <v>38</v>
      </c>
      <c r="D52" s="25" t="s">
        <v>244</v>
      </c>
      <c r="E52" s="25" t="s">
        <v>53</v>
      </c>
      <c r="F52" s="15">
        <v>5014.1000000000004</v>
      </c>
    </row>
    <row r="53" spans="1:6" ht="300" x14ac:dyDescent="0.25">
      <c r="A53" s="19" t="s">
        <v>248</v>
      </c>
      <c r="B53" s="14" t="s">
        <v>15</v>
      </c>
      <c r="C53" s="14" t="s">
        <v>38</v>
      </c>
      <c r="D53" s="25" t="s">
        <v>244</v>
      </c>
      <c r="E53" s="25" t="s">
        <v>54</v>
      </c>
      <c r="F53" s="15">
        <v>19.2</v>
      </c>
    </row>
    <row r="54" spans="1:6" ht="409.5" x14ac:dyDescent="0.25">
      <c r="A54" s="19" t="s">
        <v>250</v>
      </c>
      <c r="B54" s="14" t="s">
        <v>15</v>
      </c>
      <c r="C54" s="14" t="s">
        <v>38</v>
      </c>
      <c r="D54" s="25" t="s">
        <v>246</v>
      </c>
      <c r="E54" s="25" t="s">
        <v>52</v>
      </c>
      <c r="F54" s="15">
        <v>3057.8</v>
      </c>
    </row>
    <row r="55" spans="1:6" ht="409.5" x14ac:dyDescent="0.25">
      <c r="A55" s="19" t="s">
        <v>249</v>
      </c>
      <c r="B55" s="14" t="s">
        <v>15</v>
      </c>
      <c r="C55" s="14" t="s">
        <v>38</v>
      </c>
      <c r="D55" s="25" t="s">
        <v>245</v>
      </c>
      <c r="E55" s="25" t="s">
        <v>52</v>
      </c>
      <c r="F55" s="15">
        <v>1686</v>
      </c>
    </row>
    <row r="56" spans="1:6" ht="409.5" x14ac:dyDescent="0.25">
      <c r="A56" s="12" t="s">
        <v>488</v>
      </c>
      <c r="B56" s="14" t="s">
        <v>15</v>
      </c>
      <c r="C56" s="14" t="s">
        <v>38</v>
      </c>
      <c r="D56" s="16" t="s">
        <v>257</v>
      </c>
      <c r="E56" s="14" t="s">
        <v>52</v>
      </c>
      <c r="F56" s="15">
        <v>2</v>
      </c>
    </row>
    <row r="57" spans="1:6" ht="114" x14ac:dyDescent="0.2">
      <c r="A57" s="24" t="s">
        <v>280</v>
      </c>
      <c r="B57" s="9" t="s">
        <v>15</v>
      </c>
      <c r="C57" s="9" t="s">
        <v>38</v>
      </c>
      <c r="D57" s="23" t="s">
        <v>275</v>
      </c>
      <c r="E57" s="23"/>
      <c r="F57" s="11">
        <v>2441.5</v>
      </c>
    </row>
    <row r="58" spans="1:6" ht="165" x14ac:dyDescent="0.25">
      <c r="A58" s="19" t="s">
        <v>279</v>
      </c>
      <c r="B58" s="14" t="s">
        <v>15</v>
      </c>
      <c r="C58" s="14" t="s">
        <v>38</v>
      </c>
      <c r="D58" s="25" t="s">
        <v>276</v>
      </c>
      <c r="E58" s="25"/>
      <c r="F58" s="15">
        <v>2441.5</v>
      </c>
    </row>
    <row r="59" spans="1:6" ht="409.5" x14ac:dyDescent="0.25">
      <c r="A59" s="19" t="s">
        <v>230</v>
      </c>
      <c r="B59" s="14" t="s">
        <v>15</v>
      </c>
      <c r="C59" s="14" t="s">
        <v>38</v>
      </c>
      <c r="D59" s="25" t="s">
        <v>277</v>
      </c>
      <c r="E59" s="25" t="s">
        <v>52</v>
      </c>
      <c r="F59" s="15">
        <v>2383.3000000000002</v>
      </c>
    </row>
    <row r="60" spans="1:6" ht="405" x14ac:dyDescent="0.25">
      <c r="A60" s="19" t="s">
        <v>406</v>
      </c>
      <c r="B60" s="14" t="s">
        <v>15</v>
      </c>
      <c r="C60" s="14" t="s">
        <v>38</v>
      </c>
      <c r="D60" s="25" t="s">
        <v>277</v>
      </c>
      <c r="E60" s="25" t="s">
        <v>53</v>
      </c>
      <c r="F60" s="15">
        <v>58.1</v>
      </c>
    </row>
    <row r="61" spans="1:6" ht="300" x14ac:dyDescent="0.25">
      <c r="A61" s="19" t="s">
        <v>248</v>
      </c>
      <c r="B61" s="14" t="s">
        <v>15</v>
      </c>
      <c r="C61" s="14" t="s">
        <v>38</v>
      </c>
      <c r="D61" s="25" t="s">
        <v>277</v>
      </c>
      <c r="E61" s="25" t="s">
        <v>54</v>
      </c>
      <c r="F61" s="15">
        <v>0.1</v>
      </c>
    </row>
    <row r="62" spans="1:6" ht="114" x14ac:dyDescent="0.2">
      <c r="A62" s="24" t="s">
        <v>19</v>
      </c>
      <c r="B62" s="9" t="s">
        <v>15</v>
      </c>
      <c r="C62" s="9" t="s">
        <v>20</v>
      </c>
      <c r="D62" s="23"/>
      <c r="E62" s="23"/>
      <c r="F62" s="11">
        <v>3982.4</v>
      </c>
    </row>
    <row r="63" spans="1:6" ht="128.25" x14ac:dyDescent="0.2">
      <c r="A63" s="24" t="s">
        <v>390</v>
      </c>
      <c r="B63" s="9" t="s">
        <v>15</v>
      </c>
      <c r="C63" s="9" t="s">
        <v>20</v>
      </c>
      <c r="D63" s="23" t="s">
        <v>386</v>
      </c>
      <c r="E63" s="23"/>
      <c r="F63" s="11">
        <v>3982.4</v>
      </c>
    </row>
    <row r="64" spans="1:6" ht="195" x14ac:dyDescent="0.25">
      <c r="A64" s="19" t="s">
        <v>391</v>
      </c>
      <c r="B64" s="14" t="s">
        <v>15</v>
      </c>
      <c r="C64" s="14" t="s">
        <v>20</v>
      </c>
      <c r="D64" s="25" t="s">
        <v>387</v>
      </c>
      <c r="E64" s="25"/>
      <c r="F64" s="15">
        <v>3982.4</v>
      </c>
    </row>
    <row r="65" spans="1:6" ht="409.5" x14ac:dyDescent="0.25">
      <c r="A65" s="19" t="s">
        <v>392</v>
      </c>
      <c r="B65" s="14" t="s">
        <v>15</v>
      </c>
      <c r="C65" s="14" t="s">
        <v>20</v>
      </c>
      <c r="D65" s="25" t="s">
        <v>388</v>
      </c>
      <c r="E65" s="25" t="s">
        <v>52</v>
      </c>
      <c r="F65" s="15">
        <v>3944.8</v>
      </c>
    </row>
    <row r="66" spans="1:6" ht="405" x14ac:dyDescent="0.25">
      <c r="A66" s="19" t="s">
        <v>406</v>
      </c>
      <c r="B66" s="14" t="s">
        <v>15</v>
      </c>
      <c r="C66" s="14" t="s">
        <v>20</v>
      </c>
      <c r="D66" s="25" t="s">
        <v>389</v>
      </c>
      <c r="E66" s="25" t="s">
        <v>53</v>
      </c>
      <c r="F66" s="15">
        <v>37.1</v>
      </c>
    </row>
    <row r="67" spans="1:6" ht="300" x14ac:dyDescent="0.25">
      <c r="A67" s="19" t="s">
        <v>248</v>
      </c>
      <c r="B67" s="14" t="s">
        <v>15</v>
      </c>
      <c r="C67" s="14" t="s">
        <v>20</v>
      </c>
      <c r="D67" s="25" t="s">
        <v>389</v>
      </c>
      <c r="E67" s="25" t="s">
        <v>54</v>
      </c>
      <c r="F67" s="15">
        <v>0.5</v>
      </c>
    </row>
    <row r="68" spans="1:6" ht="42.75" x14ac:dyDescent="0.2">
      <c r="A68" s="24" t="s">
        <v>21</v>
      </c>
      <c r="B68" s="9" t="s">
        <v>15</v>
      </c>
      <c r="C68" s="9" t="s">
        <v>11</v>
      </c>
      <c r="D68" s="23"/>
      <c r="E68" s="23"/>
      <c r="F68" s="11">
        <v>2424.4</v>
      </c>
    </row>
    <row r="69" spans="1:6" ht="210" x14ac:dyDescent="0.25">
      <c r="A69" s="19" t="s">
        <v>425</v>
      </c>
      <c r="B69" s="14" t="s">
        <v>15</v>
      </c>
      <c r="C69" s="14" t="s">
        <v>11</v>
      </c>
      <c r="D69" s="25" t="s">
        <v>251</v>
      </c>
      <c r="E69" s="25"/>
      <c r="F69" s="15">
        <v>2424.4</v>
      </c>
    </row>
    <row r="70" spans="1:6" ht="285" x14ac:dyDescent="0.25">
      <c r="A70" s="19" t="s">
        <v>256</v>
      </c>
      <c r="B70" s="14" t="s">
        <v>15</v>
      </c>
      <c r="C70" s="14" t="s">
        <v>11</v>
      </c>
      <c r="D70" s="25" t="s">
        <v>252</v>
      </c>
      <c r="E70" s="25"/>
      <c r="F70" s="15">
        <v>2424.4</v>
      </c>
    </row>
    <row r="71" spans="1:6" ht="270" x14ac:dyDescent="0.25">
      <c r="A71" s="19" t="s">
        <v>397</v>
      </c>
      <c r="B71" s="14" t="s">
        <v>15</v>
      </c>
      <c r="C71" s="14" t="s">
        <v>11</v>
      </c>
      <c r="D71" s="25" t="s">
        <v>396</v>
      </c>
      <c r="E71" s="25" t="s">
        <v>54</v>
      </c>
      <c r="F71" s="15">
        <v>704.4</v>
      </c>
    </row>
    <row r="72" spans="1:6" ht="180" x14ac:dyDescent="0.25">
      <c r="A72" s="19" t="s">
        <v>793</v>
      </c>
      <c r="B72" s="14" t="s">
        <v>15</v>
      </c>
      <c r="C72" s="14" t="s">
        <v>11</v>
      </c>
      <c r="D72" s="16" t="s">
        <v>703</v>
      </c>
      <c r="E72" s="16" t="s">
        <v>54</v>
      </c>
      <c r="F72" s="15">
        <v>1720</v>
      </c>
    </row>
    <row r="73" spans="1:6" ht="85.5" x14ac:dyDescent="0.2">
      <c r="A73" s="24" t="s">
        <v>22</v>
      </c>
      <c r="B73" s="9" t="s">
        <v>15</v>
      </c>
      <c r="C73" s="9" t="s">
        <v>12</v>
      </c>
      <c r="D73" s="23"/>
      <c r="E73" s="23"/>
      <c r="F73" s="11">
        <v>9822.1</v>
      </c>
    </row>
    <row r="74" spans="1:6" ht="409.5" x14ac:dyDescent="0.2">
      <c r="A74" s="123" t="s">
        <v>697</v>
      </c>
      <c r="B74" s="9" t="s">
        <v>15</v>
      </c>
      <c r="C74" s="9" t="s">
        <v>12</v>
      </c>
      <c r="D74" s="46" t="s">
        <v>18</v>
      </c>
      <c r="E74" s="111"/>
      <c r="F74" s="11">
        <v>2000</v>
      </c>
    </row>
    <row r="75" spans="1:6" ht="330" x14ac:dyDescent="0.25">
      <c r="A75" s="124" t="s">
        <v>313</v>
      </c>
      <c r="B75" s="14" t="s">
        <v>15</v>
      </c>
      <c r="C75" s="14" t="s">
        <v>12</v>
      </c>
      <c r="D75" s="16" t="s">
        <v>305</v>
      </c>
      <c r="E75" s="111"/>
      <c r="F75" s="15">
        <v>2000</v>
      </c>
    </row>
    <row r="76" spans="1:6" ht="330" x14ac:dyDescent="0.25">
      <c r="A76" s="124" t="s">
        <v>779</v>
      </c>
      <c r="B76" s="14" t="s">
        <v>15</v>
      </c>
      <c r="C76" s="14" t="s">
        <v>12</v>
      </c>
      <c r="D76" s="16" t="s">
        <v>780</v>
      </c>
      <c r="E76" s="111"/>
      <c r="F76" s="15">
        <v>2000</v>
      </c>
    </row>
    <row r="77" spans="1:6" ht="330" x14ac:dyDescent="0.25">
      <c r="A77" s="124" t="s">
        <v>782</v>
      </c>
      <c r="B77" s="14" t="s">
        <v>15</v>
      </c>
      <c r="C77" s="14" t="s">
        <v>12</v>
      </c>
      <c r="D77" s="16" t="s">
        <v>781</v>
      </c>
      <c r="E77" s="16" t="s">
        <v>53</v>
      </c>
      <c r="F77" s="15">
        <v>2000</v>
      </c>
    </row>
    <row r="78" spans="1:6" ht="384.75" x14ac:dyDescent="0.2">
      <c r="A78" s="24" t="s">
        <v>721</v>
      </c>
      <c r="B78" s="9" t="s">
        <v>15</v>
      </c>
      <c r="C78" s="9" t="s">
        <v>12</v>
      </c>
      <c r="D78" s="23" t="s">
        <v>38</v>
      </c>
      <c r="E78" s="23"/>
      <c r="F78" s="11">
        <v>6808.1</v>
      </c>
    </row>
    <row r="79" spans="1:6" ht="225" x14ac:dyDescent="0.25">
      <c r="A79" s="19" t="s">
        <v>258</v>
      </c>
      <c r="B79" s="14" t="s">
        <v>15</v>
      </c>
      <c r="C79" s="14" t="s">
        <v>12</v>
      </c>
      <c r="D79" s="25" t="s">
        <v>253</v>
      </c>
      <c r="E79" s="25"/>
      <c r="F79" s="15">
        <v>6808.1</v>
      </c>
    </row>
    <row r="80" spans="1:6" ht="285" x14ac:dyDescent="0.25">
      <c r="A80" s="19" t="s">
        <v>470</v>
      </c>
      <c r="B80" s="14" t="s">
        <v>15</v>
      </c>
      <c r="C80" s="14" t="s">
        <v>12</v>
      </c>
      <c r="D80" s="25" t="s">
        <v>254</v>
      </c>
      <c r="E80" s="25"/>
      <c r="F80" s="15">
        <v>6808.1</v>
      </c>
    </row>
    <row r="81" spans="1:6" ht="390" x14ac:dyDescent="0.25">
      <c r="A81" s="19" t="s">
        <v>411</v>
      </c>
      <c r="B81" s="14" t="s">
        <v>15</v>
      </c>
      <c r="C81" s="14" t="s">
        <v>12</v>
      </c>
      <c r="D81" s="25" t="s">
        <v>255</v>
      </c>
      <c r="E81" s="25" t="s">
        <v>53</v>
      </c>
      <c r="F81" s="15">
        <v>6808.1</v>
      </c>
    </row>
    <row r="82" spans="1:6" ht="210" x14ac:dyDescent="0.25">
      <c r="A82" s="19" t="s">
        <v>425</v>
      </c>
      <c r="B82" s="14" t="s">
        <v>15</v>
      </c>
      <c r="C82" s="14" t="s">
        <v>12</v>
      </c>
      <c r="D82" s="25" t="s">
        <v>251</v>
      </c>
      <c r="E82" s="25"/>
      <c r="F82" s="15">
        <v>1014</v>
      </c>
    </row>
    <row r="83" spans="1:6" ht="285" x14ac:dyDescent="0.25">
      <c r="A83" s="19" t="s">
        <v>256</v>
      </c>
      <c r="B83" s="14" t="s">
        <v>15</v>
      </c>
      <c r="C83" s="14" t="s">
        <v>12</v>
      </c>
      <c r="D83" s="25" t="s">
        <v>252</v>
      </c>
      <c r="E83" s="25"/>
      <c r="F83" s="15">
        <v>914</v>
      </c>
    </row>
    <row r="84" spans="1:6" ht="375" x14ac:dyDescent="0.25">
      <c r="A84" s="19" t="s">
        <v>439</v>
      </c>
      <c r="B84" s="14" t="s">
        <v>15</v>
      </c>
      <c r="C84" s="29">
        <v>13</v>
      </c>
      <c r="D84" s="27" t="s">
        <v>396</v>
      </c>
      <c r="E84" s="27">
        <v>200</v>
      </c>
      <c r="F84" s="15">
        <v>314</v>
      </c>
    </row>
    <row r="85" spans="1:6" ht="270" x14ac:dyDescent="0.25">
      <c r="A85" s="19" t="s">
        <v>397</v>
      </c>
      <c r="B85" s="14" t="s">
        <v>15</v>
      </c>
      <c r="C85" s="29">
        <v>13</v>
      </c>
      <c r="D85" s="27" t="s">
        <v>396</v>
      </c>
      <c r="E85" s="27" t="s">
        <v>54</v>
      </c>
      <c r="F85" s="15">
        <v>300</v>
      </c>
    </row>
    <row r="86" spans="1:6" ht="195" x14ac:dyDescent="0.25">
      <c r="A86" s="19" t="s">
        <v>296</v>
      </c>
      <c r="B86" s="14" t="s">
        <v>15</v>
      </c>
      <c r="C86" s="14" t="s">
        <v>12</v>
      </c>
      <c r="D86" s="25" t="s">
        <v>290</v>
      </c>
      <c r="E86" s="25" t="s">
        <v>55</v>
      </c>
      <c r="F86" s="15">
        <v>300</v>
      </c>
    </row>
    <row r="87" spans="1:6" ht="255" x14ac:dyDescent="0.25">
      <c r="A87" s="19" t="s">
        <v>454</v>
      </c>
      <c r="B87" s="14" t="s">
        <v>15</v>
      </c>
      <c r="C87" s="14" t="s">
        <v>12</v>
      </c>
      <c r="D87" s="25" t="s">
        <v>452</v>
      </c>
      <c r="E87" s="25"/>
      <c r="F87" s="15">
        <v>100</v>
      </c>
    </row>
    <row r="88" spans="1:6" ht="195" x14ac:dyDescent="0.25">
      <c r="A88" s="19" t="s">
        <v>296</v>
      </c>
      <c r="B88" s="14" t="s">
        <v>15</v>
      </c>
      <c r="C88" s="14" t="s">
        <v>12</v>
      </c>
      <c r="D88" s="25" t="s">
        <v>453</v>
      </c>
      <c r="E88" s="27">
        <v>300</v>
      </c>
      <c r="F88" s="15">
        <v>100</v>
      </c>
    </row>
    <row r="89" spans="1:6" ht="128.25" x14ac:dyDescent="0.2">
      <c r="A89" s="24" t="s">
        <v>23</v>
      </c>
      <c r="B89" s="9" t="s">
        <v>17</v>
      </c>
      <c r="C89" s="9"/>
      <c r="D89" s="23"/>
      <c r="E89" s="23"/>
      <c r="F89" s="129">
        <v>17692.3</v>
      </c>
    </row>
    <row r="90" spans="1:6" ht="42.75" x14ac:dyDescent="0.2">
      <c r="A90" s="24" t="s">
        <v>6</v>
      </c>
      <c r="B90" s="9" t="s">
        <v>17</v>
      </c>
      <c r="C90" s="9" t="s">
        <v>18</v>
      </c>
      <c r="D90" s="23"/>
      <c r="E90" s="23"/>
      <c r="F90" s="11">
        <v>3904.1</v>
      </c>
    </row>
    <row r="91" spans="1:6" ht="240" x14ac:dyDescent="0.25">
      <c r="A91" s="19" t="s">
        <v>167</v>
      </c>
      <c r="B91" s="14" t="s">
        <v>17</v>
      </c>
      <c r="C91" s="14" t="s">
        <v>18</v>
      </c>
      <c r="D91" s="25" t="s">
        <v>165</v>
      </c>
      <c r="E91" s="25"/>
      <c r="F91" s="15">
        <v>3904.1</v>
      </c>
    </row>
    <row r="92" spans="1:6" ht="225" x14ac:dyDescent="0.25">
      <c r="A92" s="19" t="s">
        <v>168</v>
      </c>
      <c r="B92" s="14" t="s">
        <v>17</v>
      </c>
      <c r="C92" s="14" t="s">
        <v>18</v>
      </c>
      <c r="D92" s="25" t="s">
        <v>166</v>
      </c>
      <c r="E92" s="25"/>
      <c r="F92" s="15">
        <v>3904.1</v>
      </c>
    </row>
    <row r="93" spans="1:6" ht="409.5" x14ac:dyDescent="0.25">
      <c r="A93" s="19" t="s">
        <v>298</v>
      </c>
      <c r="B93" s="14" t="s">
        <v>17</v>
      </c>
      <c r="C93" s="14" t="s">
        <v>18</v>
      </c>
      <c r="D93" s="25" t="s">
        <v>297</v>
      </c>
      <c r="E93" s="25" t="s">
        <v>52</v>
      </c>
      <c r="F93" s="15">
        <v>3371.1</v>
      </c>
    </row>
    <row r="94" spans="1:6" ht="345" x14ac:dyDescent="0.25">
      <c r="A94" s="19" t="s">
        <v>674</v>
      </c>
      <c r="B94" s="14" t="s">
        <v>17</v>
      </c>
      <c r="C94" s="14" t="s">
        <v>18</v>
      </c>
      <c r="D94" s="25" t="s">
        <v>297</v>
      </c>
      <c r="E94" s="25" t="s">
        <v>53</v>
      </c>
      <c r="F94" s="15">
        <v>407</v>
      </c>
    </row>
    <row r="95" spans="1:6" ht="409.5" x14ac:dyDescent="0.25">
      <c r="A95" s="19" t="s">
        <v>783</v>
      </c>
      <c r="B95" s="14" t="s">
        <v>17</v>
      </c>
      <c r="C95" s="14" t="s">
        <v>18</v>
      </c>
      <c r="D95" s="25" t="s">
        <v>784</v>
      </c>
      <c r="E95" s="16" t="s">
        <v>53</v>
      </c>
      <c r="F95" s="15">
        <v>126</v>
      </c>
    </row>
    <row r="96" spans="1:6" ht="256.5" x14ac:dyDescent="0.2">
      <c r="A96" s="24" t="s">
        <v>51</v>
      </c>
      <c r="B96" s="9" t="s">
        <v>17</v>
      </c>
      <c r="C96" s="9" t="s">
        <v>35</v>
      </c>
      <c r="D96" s="23"/>
      <c r="E96" s="23"/>
      <c r="F96" s="11">
        <v>13788.2</v>
      </c>
    </row>
    <row r="97" spans="1:6" ht="313.5" x14ac:dyDescent="0.2">
      <c r="A97" s="45" t="s">
        <v>493</v>
      </c>
      <c r="B97" s="112" t="s">
        <v>17</v>
      </c>
      <c r="C97" s="112" t="s">
        <v>35</v>
      </c>
      <c r="D97" s="46" t="s">
        <v>26</v>
      </c>
      <c r="E97" s="111"/>
      <c r="F97" s="11">
        <v>5500</v>
      </c>
    </row>
    <row r="98" spans="1:6" ht="409.5" x14ac:dyDescent="0.25">
      <c r="A98" s="26" t="s">
        <v>494</v>
      </c>
      <c r="B98" s="43" t="s">
        <v>17</v>
      </c>
      <c r="C98" s="43" t="s">
        <v>35</v>
      </c>
      <c r="D98" s="16" t="s">
        <v>490</v>
      </c>
      <c r="E98" s="28"/>
      <c r="F98" s="15">
        <v>5500</v>
      </c>
    </row>
    <row r="99" spans="1:6" ht="315" x14ac:dyDescent="0.25">
      <c r="A99" s="26" t="s">
        <v>495</v>
      </c>
      <c r="B99" s="43" t="s">
        <v>17</v>
      </c>
      <c r="C99" s="43" t="s">
        <v>35</v>
      </c>
      <c r="D99" s="16" t="s">
        <v>492</v>
      </c>
      <c r="E99" s="28"/>
      <c r="F99" s="15">
        <v>5500</v>
      </c>
    </row>
    <row r="100" spans="1:6" ht="409.5" x14ac:dyDescent="0.25">
      <c r="A100" s="26" t="s">
        <v>430</v>
      </c>
      <c r="B100" s="43" t="s">
        <v>17</v>
      </c>
      <c r="C100" s="43" t="s">
        <v>35</v>
      </c>
      <c r="D100" s="16" t="s">
        <v>491</v>
      </c>
      <c r="E100" s="16" t="s">
        <v>53</v>
      </c>
      <c r="F100" s="15">
        <v>5500</v>
      </c>
    </row>
    <row r="101" spans="1:6" ht="240" x14ac:dyDescent="0.25">
      <c r="A101" s="26" t="s">
        <v>167</v>
      </c>
      <c r="B101" s="43" t="s">
        <v>17</v>
      </c>
      <c r="C101" s="43" t="s">
        <v>35</v>
      </c>
      <c r="D101" s="16" t="s">
        <v>165</v>
      </c>
      <c r="E101" s="28"/>
      <c r="F101" s="15">
        <v>5606.6</v>
      </c>
    </row>
    <row r="102" spans="1:6" ht="225" x14ac:dyDescent="0.25">
      <c r="A102" s="26" t="s">
        <v>168</v>
      </c>
      <c r="B102" s="43" t="s">
        <v>17</v>
      </c>
      <c r="C102" s="43" t="s">
        <v>35</v>
      </c>
      <c r="D102" s="16" t="s">
        <v>166</v>
      </c>
      <c r="E102" s="28"/>
      <c r="F102" s="15">
        <v>5606.6</v>
      </c>
    </row>
    <row r="103" spans="1:6" ht="409.5" x14ac:dyDescent="0.25">
      <c r="A103" s="26" t="s">
        <v>536</v>
      </c>
      <c r="B103" s="43" t="s">
        <v>17</v>
      </c>
      <c r="C103" s="43" t="s">
        <v>35</v>
      </c>
      <c r="D103" s="16" t="s">
        <v>496</v>
      </c>
      <c r="E103" s="16" t="s">
        <v>52</v>
      </c>
      <c r="F103" s="15">
        <v>5074.6000000000004</v>
      </c>
    </row>
    <row r="104" spans="1:6" ht="409.5" x14ac:dyDescent="0.25">
      <c r="A104" s="26" t="s">
        <v>552</v>
      </c>
      <c r="B104" s="43" t="s">
        <v>17</v>
      </c>
      <c r="C104" s="43" t="s">
        <v>35</v>
      </c>
      <c r="D104" s="16" t="s">
        <v>496</v>
      </c>
      <c r="E104" s="16" t="s">
        <v>53</v>
      </c>
      <c r="F104" s="15">
        <v>32</v>
      </c>
    </row>
    <row r="105" spans="1:6" ht="409.5" x14ac:dyDescent="0.25">
      <c r="A105" s="26" t="s">
        <v>249</v>
      </c>
      <c r="B105" s="43" t="s">
        <v>17</v>
      </c>
      <c r="C105" s="43" t="s">
        <v>35</v>
      </c>
      <c r="D105" s="16" t="s">
        <v>398</v>
      </c>
      <c r="E105" s="16" t="s">
        <v>52</v>
      </c>
      <c r="F105" s="15">
        <v>340</v>
      </c>
    </row>
    <row r="106" spans="1:6" ht="405" x14ac:dyDescent="0.25">
      <c r="A106" s="26" t="s">
        <v>523</v>
      </c>
      <c r="B106" s="43" t="s">
        <v>17</v>
      </c>
      <c r="C106" s="43" t="s">
        <v>35</v>
      </c>
      <c r="D106" s="16" t="s">
        <v>461</v>
      </c>
      <c r="E106" s="16" t="s">
        <v>55</v>
      </c>
      <c r="F106" s="15">
        <v>160</v>
      </c>
    </row>
    <row r="107" spans="1:6" ht="210" x14ac:dyDescent="0.25">
      <c r="A107" s="19" t="s">
        <v>425</v>
      </c>
      <c r="B107" s="14" t="s">
        <v>17</v>
      </c>
      <c r="C107" s="14" t="s">
        <v>35</v>
      </c>
      <c r="D107" s="25" t="s">
        <v>251</v>
      </c>
      <c r="E107" s="25"/>
      <c r="F107" s="15">
        <v>2681.6</v>
      </c>
    </row>
    <row r="108" spans="1:6" ht="285" x14ac:dyDescent="0.25">
      <c r="A108" s="19" t="s">
        <v>256</v>
      </c>
      <c r="B108" s="14" t="s">
        <v>17</v>
      </c>
      <c r="C108" s="14" t="s">
        <v>35</v>
      </c>
      <c r="D108" s="25" t="s">
        <v>252</v>
      </c>
      <c r="E108" s="25"/>
      <c r="F108" s="15">
        <v>2681.6</v>
      </c>
    </row>
    <row r="109" spans="1:6" ht="375" x14ac:dyDescent="0.25">
      <c r="A109" s="26" t="s">
        <v>439</v>
      </c>
      <c r="B109" s="14" t="s">
        <v>17</v>
      </c>
      <c r="C109" s="14" t="s">
        <v>35</v>
      </c>
      <c r="D109" s="25" t="s">
        <v>396</v>
      </c>
      <c r="E109" s="28">
        <v>200</v>
      </c>
      <c r="F109" s="15">
        <v>2681.6</v>
      </c>
    </row>
    <row r="110" spans="1:6" ht="57" x14ac:dyDescent="0.2">
      <c r="A110" s="24" t="s">
        <v>25</v>
      </c>
      <c r="B110" s="9" t="s">
        <v>18</v>
      </c>
      <c r="C110" s="9"/>
      <c r="D110" s="23"/>
      <c r="E110" s="23"/>
      <c r="F110" s="129">
        <v>284938.2</v>
      </c>
    </row>
    <row r="111" spans="1:6" ht="85.5" x14ac:dyDescent="0.2">
      <c r="A111" s="24" t="s">
        <v>63</v>
      </c>
      <c r="B111" s="9" t="s">
        <v>18</v>
      </c>
      <c r="C111" s="9" t="s">
        <v>28</v>
      </c>
      <c r="D111" s="23"/>
      <c r="E111" s="23"/>
      <c r="F111" s="11">
        <v>21101.8</v>
      </c>
    </row>
    <row r="112" spans="1:6" ht="299.25" x14ac:dyDescent="0.2">
      <c r="A112" s="24" t="s">
        <v>722</v>
      </c>
      <c r="B112" s="9" t="s">
        <v>18</v>
      </c>
      <c r="C112" s="9" t="s">
        <v>28</v>
      </c>
      <c r="D112" s="23" t="s">
        <v>20</v>
      </c>
      <c r="E112" s="23"/>
      <c r="F112" s="11">
        <v>21101.8</v>
      </c>
    </row>
    <row r="113" spans="1:6" ht="180" x14ac:dyDescent="0.25">
      <c r="A113" s="19" t="s">
        <v>267</v>
      </c>
      <c r="B113" s="14" t="s">
        <v>18</v>
      </c>
      <c r="C113" s="14" t="s">
        <v>28</v>
      </c>
      <c r="D113" s="25" t="s">
        <v>262</v>
      </c>
      <c r="E113" s="25"/>
      <c r="F113" s="15">
        <v>21101.8</v>
      </c>
    </row>
    <row r="114" spans="1:6" ht="210" x14ac:dyDescent="0.25">
      <c r="A114" s="19" t="s">
        <v>471</v>
      </c>
      <c r="B114" s="14" t="s">
        <v>18</v>
      </c>
      <c r="C114" s="14" t="s">
        <v>28</v>
      </c>
      <c r="D114" s="25" t="s">
        <v>263</v>
      </c>
      <c r="E114" s="25"/>
      <c r="F114" s="15">
        <v>21101.8</v>
      </c>
    </row>
    <row r="115" spans="1:6" ht="270" x14ac:dyDescent="0.25">
      <c r="A115" s="12" t="s">
        <v>785</v>
      </c>
      <c r="B115" s="14" t="s">
        <v>18</v>
      </c>
      <c r="C115" s="14" t="s">
        <v>28</v>
      </c>
      <c r="D115" s="25" t="s">
        <v>264</v>
      </c>
      <c r="E115" s="25" t="s">
        <v>54</v>
      </c>
      <c r="F115" s="15">
        <v>20996.2</v>
      </c>
    </row>
    <row r="116" spans="1:6" ht="409.5" x14ac:dyDescent="0.25">
      <c r="A116" s="80" t="s">
        <v>704</v>
      </c>
      <c r="B116" s="14" t="s">
        <v>18</v>
      </c>
      <c r="C116" s="14" t="s">
        <v>28</v>
      </c>
      <c r="D116" s="25" t="s">
        <v>265</v>
      </c>
      <c r="E116" s="25" t="s">
        <v>54</v>
      </c>
      <c r="F116" s="15">
        <v>105.6</v>
      </c>
    </row>
    <row r="117" spans="1:6" ht="225" x14ac:dyDescent="0.25">
      <c r="A117" s="19" t="s">
        <v>310</v>
      </c>
      <c r="B117" s="14" t="s">
        <v>18</v>
      </c>
      <c r="C117" s="14" t="s">
        <v>28</v>
      </c>
      <c r="D117" s="25" t="s">
        <v>299</v>
      </c>
      <c r="E117" s="25"/>
      <c r="F117" s="15">
        <v>11447.5</v>
      </c>
    </row>
    <row r="118" spans="1:6" ht="195" x14ac:dyDescent="0.25">
      <c r="A118" s="19" t="s">
        <v>311</v>
      </c>
      <c r="B118" s="14" t="s">
        <v>18</v>
      </c>
      <c r="C118" s="14" t="s">
        <v>28</v>
      </c>
      <c r="D118" s="25" t="s">
        <v>300</v>
      </c>
      <c r="E118" s="25"/>
      <c r="F118" s="15">
        <v>11447.5</v>
      </c>
    </row>
    <row r="119" spans="1:6" ht="345" x14ac:dyDescent="0.25">
      <c r="A119" s="19" t="s">
        <v>598</v>
      </c>
      <c r="B119" s="14" t="s">
        <v>18</v>
      </c>
      <c r="C119" s="14" t="s">
        <v>28</v>
      </c>
      <c r="D119" s="25" t="s">
        <v>597</v>
      </c>
      <c r="E119" s="16">
        <v>800</v>
      </c>
      <c r="F119" s="15">
        <v>11447.5</v>
      </c>
    </row>
    <row r="120" spans="1:6" ht="99.75" x14ac:dyDescent="0.2">
      <c r="A120" s="24" t="s">
        <v>9</v>
      </c>
      <c r="B120" s="9" t="s">
        <v>18</v>
      </c>
      <c r="C120" s="9" t="s">
        <v>35</v>
      </c>
      <c r="D120" s="23"/>
      <c r="E120" s="23"/>
      <c r="F120" s="11">
        <v>76356.2</v>
      </c>
    </row>
    <row r="121" spans="1:6" ht="356.25" x14ac:dyDescent="0.2">
      <c r="A121" s="24" t="s">
        <v>696</v>
      </c>
      <c r="B121" s="9" t="s">
        <v>18</v>
      </c>
      <c r="C121" s="9" t="s">
        <v>35</v>
      </c>
      <c r="D121" s="23" t="s">
        <v>17</v>
      </c>
      <c r="E121" s="23"/>
      <c r="F121" s="11">
        <v>54707.1</v>
      </c>
    </row>
    <row r="122" spans="1:6" ht="150" x14ac:dyDescent="0.25">
      <c r="A122" s="19" t="s">
        <v>673</v>
      </c>
      <c r="B122" s="14" t="s">
        <v>18</v>
      </c>
      <c r="C122" s="14" t="s">
        <v>35</v>
      </c>
      <c r="D122" s="25" t="s">
        <v>302</v>
      </c>
      <c r="E122" s="25"/>
      <c r="F122" s="15">
        <v>54707.1</v>
      </c>
    </row>
    <row r="123" spans="1:6" ht="285" x14ac:dyDescent="0.25">
      <c r="A123" s="19" t="s">
        <v>312</v>
      </c>
      <c r="B123" s="14" t="s">
        <v>18</v>
      </c>
      <c r="C123" s="14" t="s">
        <v>35</v>
      </c>
      <c r="D123" s="25" t="s">
        <v>303</v>
      </c>
      <c r="E123" s="25"/>
      <c r="F123" s="15">
        <v>54707.1</v>
      </c>
    </row>
    <row r="124" spans="1:6" ht="285" x14ac:dyDescent="0.25">
      <c r="A124" s="19" t="s">
        <v>415</v>
      </c>
      <c r="B124" s="14" t="s">
        <v>18</v>
      </c>
      <c r="C124" s="14" t="s">
        <v>35</v>
      </c>
      <c r="D124" s="25" t="s">
        <v>304</v>
      </c>
      <c r="E124" s="25" t="s">
        <v>53</v>
      </c>
      <c r="F124" s="15">
        <v>54707.1</v>
      </c>
    </row>
    <row r="125" spans="1:6" ht="409.5" x14ac:dyDescent="0.2">
      <c r="A125" s="24" t="s">
        <v>697</v>
      </c>
      <c r="B125" s="9" t="s">
        <v>18</v>
      </c>
      <c r="C125" s="9" t="s">
        <v>35</v>
      </c>
      <c r="D125" s="23" t="s">
        <v>18</v>
      </c>
      <c r="E125" s="23"/>
      <c r="F125" s="11">
        <v>21649.1</v>
      </c>
    </row>
    <row r="126" spans="1:6" ht="330" x14ac:dyDescent="0.25">
      <c r="A126" s="19" t="s">
        <v>313</v>
      </c>
      <c r="B126" s="14" t="s">
        <v>18</v>
      </c>
      <c r="C126" s="14" t="s">
        <v>35</v>
      </c>
      <c r="D126" s="25" t="s">
        <v>305</v>
      </c>
      <c r="E126" s="25"/>
      <c r="F126" s="15">
        <v>21649.1</v>
      </c>
    </row>
    <row r="127" spans="1:6" ht="240" x14ac:dyDescent="0.25">
      <c r="A127" s="19" t="s">
        <v>314</v>
      </c>
      <c r="B127" s="14" t="s">
        <v>18</v>
      </c>
      <c r="C127" s="14" t="s">
        <v>35</v>
      </c>
      <c r="D127" s="25" t="s">
        <v>306</v>
      </c>
      <c r="E127" s="25"/>
      <c r="F127" s="15">
        <v>973</v>
      </c>
    </row>
    <row r="128" spans="1:6" ht="409.5" x14ac:dyDescent="0.25">
      <c r="A128" s="19" t="s">
        <v>421</v>
      </c>
      <c r="B128" s="14" t="s">
        <v>18</v>
      </c>
      <c r="C128" s="14" t="s">
        <v>35</v>
      </c>
      <c r="D128" s="25" t="s">
        <v>307</v>
      </c>
      <c r="E128" s="25" t="s">
        <v>53</v>
      </c>
      <c r="F128" s="15">
        <v>973</v>
      </c>
    </row>
    <row r="129" spans="1:6" ht="285" x14ac:dyDescent="0.25">
      <c r="A129" s="19" t="s">
        <v>315</v>
      </c>
      <c r="B129" s="14" t="s">
        <v>18</v>
      </c>
      <c r="C129" s="14" t="s">
        <v>35</v>
      </c>
      <c r="D129" s="25" t="s">
        <v>308</v>
      </c>
      <c r="E129" s="25"/>
      <c r="F129" s="15">
        <v>20676.099999999999</v>
      </c>
    </row>
    <row r="130" spans="1:6" ht="409.5" x14ac:dyDescent="0.25">
      <c r="A130" s="19" t="s">
        <v>421</v>
      </c>
      <c r="B130" s="14" t="s">
        <v>18</v>
      </c>
      <c r="C130" s="14" t="s">
        <v>35</v>
      </c>
      <c r="D130" s="25" t="s">
        <v>309</v>
      </c>
      <c r="E130" s="25" t="s">
        <v>53</v>
      </c>
      <c r="F130" s="15">
        <v>20676.099999999999</v>
      </c>
    </row>
    <row r="131" spans="1:6" ht="114" x14ac:dyDescent="0.2">
      <c r="A131" s="24" t="s">
        <v>41</v>
      </c>
      <c r="B131" s="9" t="s">
        <v>18</v>
      </c>
      <c r="C131" s="9" t="s">
        <v>44</v>
      </c>
      <c r="D131" s="23"/>
      <c r="E131" s="23"/>
      <c r="F131" s="11">
        <v>187480.2</v>
      </c>
    </row>
    <row r="132" spans="1:6" ht="356.25" x14ac:dyDescent="0.2">
      <c r="A132" s="24" t="s">
        <v>696</v>
      </c>
      <c r="B132" s="9" t="s">
        <v>18</v>
      </c>
      <c r="C132" s="9" t="s">
        <v>44</v>
      </c>
      <c r="D132" s="23" t="s">
        <v>17</v>
      </c>
      <c r="E132" s="23"/>
      <c r="F132" s="11">
        <v>2344</v>
      </c>
    </row>
    <row r="133" spans="1:6" ht="285" x14ac:dyDescent="0.25">
      <c r="A133" s="19" t="s">
        <v>465</v>
      </c>
      <c r="B133" s="14" t="s">
        <v>18</v>
      </c>
      <c r="C133" s="14" t="s">
        <v>44</v>
      </c>
      <c r="D133" s="25" t="s">
        <v>316</v>
      </c>
      <c r="E133" s="25"/>
      <c r="F133" s="15">
        <v>2344</v>
      </c>
    </row>
    <row r="134" spans="1:6" ht="150" x14ac:dyDescent="0.25">
      <c r="A134" s="19" t="s">
        <v>327</v>
      </c>
      <c r="B134" s="14" t="s">
        <v>18</v>
      </c>
      <c r="C134" s="14" t="s">
        <v>44</v>
      </c>
      <c r="D134" s="25" t="s">
        <v>317</v>
      </c>
      <c r="E134" s="25"/>
      <c r="F134" s="15">
        <v>660</v>
      </c>
    </row>
    <row r="135" spans="1:6" ht="390" x14ac:dyDescent="0.25">
      <c r="A135" s="19" t="s">
        <v>328</v>
      </c>
      <c r="B135" s="14" t="s">
        <v>18</v>
      </c>
      <c r="C135" s="14" t="s">
        <v>44</v>
      </c>
      <c r="D135" s="25" t="s">
        <v>318</v>
      </c>
      <c r="E135" s="25" t="s">
        <v>54</v>
      </c>
      <c r="F135" s="15">
        <v>660</v>
      </c>
    </row>
    <row r="136" spans="1:6" ht="315" x14ac:dyDescent="0.25">
      <c r="A136" s="19" t="s">
        <v>329</v>
      </c>
      <c r="B136" s="14" t="s">
        <v>18</v>
      </c>
      <c r="C136" s="14" t="s">
        <v>44</v>
      </c>
      <c r="D136" s="25" t="s">
        <v>319</v>
      </c>
      <c r="E136" s="25"/>
      <c r="F136" s="15">
        <v>1684</v>
      </c>
    </row>
    <row r="137" spans="1:6" ht="330" x14ac:dyDescent="0.25">
      <c r="A137" s="19" t="s">
        <v>416</v>
      </c>
      <c r="B137" s="14" t="s">
        <v>18</v>
      </c>
      <c r="C137" s="14" t="s">
        <v>44</v>
      </c>
      <c r="D137" s="25" t="s">
        <v>656</v>
      </c>
      <c r="E137" s="25" t="s">
        <v>53</v>
      </c>
      <c r="F137" s="15">
        <v>1684</v>
      </c>
    </row>
    <row r="138" spans="1:6" ht="409.5" x14ac:dyDescent="0.2">
      <c r="A138" s="24" t="s">
        <v>697</v>
      </c>
      <c r="B138" s="9" t="s">
        <v>18</v>
      </c>
      <c r="C138" s="9" t="s">
        <v>44</v>
      </c>
      <c r="D138" s="23" t="s">
        <v>18</v>
      </c>
      <c r="E138" s="23"/>
      <c r="F138" s="11">
        <v>940</v>
      </c>
    </row>
    <row r="139" spans="1:6" ht="330" x14ac:dyDescent="0.25">
      <c r="A139" s="19" t="s">
        <v>313</v>
      </c>
      <c r="B139" s="14" t="s">
        <v>18</v>
      </c>
      <c r="C139" s="14" t="s">
        <v>44</v>
      </c>
      <c r="D139" s="25" t="s">
        <v>305</v>
      </c>
      <c r="E139" s="25"/>
      <c r="F139" s="15">
        <v>940</v>
      </c>
    </row>
    <row r="140" spans="1:6" ht="210" x14ac:dyDescent="0.25">
      <c r="A140" s="19" t="s">
        <v>330</v>
      </c>
      <c r="B140" s="14" t="s">
        <v>18</v>
      </c>
      <c r="C140" s="14" t="s">
        <v>44</v>
      </c>
      <c r="D140" s="25" t="s">
        <v>320</v>
      </c>
      <c r="E140" s="25"/>
      <c r="F140" s="15">
        <v>940</v>
      </c>
    </row>
    <row r="141" spans="1:6" ht="390" x14ac:dyDescent="0.25">
      <c r="A141" s="19" t="s">
        <v>417</v>
      </c>
      <c r="B141" s="14" t="s">
        <v>18</v>
      </c>
      <c r="C141" s="14" t="s">
        <v>44</v>
      </c>
      <c r="D141" s="25" t="s">
        <v>321</v>
      </c>
      <c r="E141" s="25" t="s">
        <v>53</v>
      </c>
      <c r="F141" s="15">
        <v>520</v>
      </c>
    </row>
    <row r="142" spans="1:6" ht="409.5" x14ac:dyDescent="0.25">
      <c r="A142" s="19" t="s">
        <v>418</v>
      </c>
      <c r="B142" s="14" t="s">
        <v>18</v>
      </c>
      <c r="C142" s="14" t="s">
        <v>44</v>
      </c>
      <c r="D142" s="25" t="s">
        <v>322</v>
      </c>
      <c r="E142" s="25" t="s">
        <v>53</v>
      </c>
      <c r="F142" s="15">
        <v>420</v>
      </c>
    </row>
    <row r="143" spans="1:6" ht="399" x14ac:dyDescent="0.2">
      <c r="A143" s="24" t="s">
        <v>723</v>
      </c>
      <c r="B143" s="9" t="s">
        <v>18</v>
      </c>
      <c r="C143" s="9" t="s">
        <v>44</v>
      </c>
      <c r="D143" s="23" t="s">
        <v>28</v>
      </c>
      <c r="E143" s="23"/>
      <c r="F143" s="11">
        <v>184196.2</v>
      </c>
    </row>
    <row r="144" spans="1:6" ht="285" x14ac:dyDescent="0.25">
      <c r="A144" s="19" t="s">
        <v>466</v>
      </c>
      <c r="B144" s="14" t="s">
        <v>18</v>
      </c>
      <c r="C144" s="14" t="s">
        <v>44</v>
      </c>
      <c r="D144" s="25" t="s">
        <v>259</v>
      </c>
      <c r="E144" s="25"/>
      <c r="F144" s="15">
        <v>500</v>
      </c>
    </row>
    <row r="145" spans="1:6" ht="315" x14ac:dyDescent="0.25">
      <c r="A145" s="19" t="s">
        <v>467</v>
      </c>
      <c r="B145" s="14" t="s">
        <v>18</v>
      </c>
      <c r="C145" s="14" t="s">
        <v>44</v>
      </c>
      <c r="D145" s="25" t="s">
        <v>260</v>
      </c>
      <c r="E145" s="25"/>
      <c r="F145" s="15">
        <v>500</v>
      </c>
    </row>
    <row r="146" spans="1:6" ht="225" x14ac:dyDescent="0.25">
      <c r="A146" s="19" t="s">
        <v>266</v>
      </c>
      <c r="B146" s="14" t="s">
        <v>18</v>
      </c>
      <c r="C146" s="14" t="s">
        <v>44</v>
      </c>
      <c r="D146" s="25" t="s">
        <v>261</v>
      </c>
      <c r="E146" s="25" t="s">
        <v>54</v>
      </c>
      <c r="F146" s="15">
        <v>500</v>
      </c>
    </row>
    <row r="147" spans="1:6" ht="405" x14ac:dyDescent="0.25">
      <c r="A147" s="19" t="s">
        <v>788</v>
      </c>
      <c r="B147" s="14" t="s">
        <v>18</v>
      </c>
      <c r="C147" s="14" t="s">
        <v>44</v>
      </c>
      <c r="D147" s="25" t="s">
        <v>323</v>
      </c>
      <c r="E147" s="25"/>
      <c r="F147" s="15">
        <v>183496.2</v>
      </c>
    </row>
    <row r="148" spans="1:6" ht="315" x14ac:dyDescent="0.25">
      <c r="A148" s="19" t="s">
        <v>469</v>
      </c>
      <c r="B148" s="14" t="s">
        <v>18</v>
      </c>
      <c r="C148" s="14" t="s">
        <v>44</v>
      </c>
      <c r="D148" s="25" t="s">
        <v>324</v>
      </c>
      <c r="E148" s="25"/>
      <c r="F148" s="15">
        <v>180896.2</v>
      </c>
    </row>
    <row r="149" spans="1:6" ht="375" x14ac:dyDescent="0.25">
      <c r="A149" s="12" t="s">
        <v>707</v>
      </c>
      <c r="B149" s="14" t="s">
        <v>18</v>
      </c>
      <c r="C149" s="14" t="s">
        <v>44</v>
      </c>
      <c r="D149" s="25" t="s">
        <v>325</v>
      </c>
      <c r="E149" s="25" t="s">
        <v>54</v>
      </c>
      <c r="F149" s="15">
        <v>179792.7</v>
      </c>
    </row>
    <row r="150" spans="1:6" ht="409.5" x14ac:dyDescent="0.25">
      <c r="A150" s="12" t="s">
        <v>705</v>
      </c>
      <c r="B150" s="14" t="s">
        <v>18</v>
      </c>
      <c r="C150" s="14" t="s">
        <v>44</v>
      </c>
      <c r="D150" s="25" t="s">
        <v>459</v>
      </c>
      <c r="E150" s="25" t="s">
        <v>54</v>
      </c>
      <c r="F150" s="15">
        <v>199</v>
      </c>
    </row>
    <row r="151" spans="1:6" ht="375" x14ac:dyDescent="0.25">
      <c r="A151" s="12" t="s">
        <v>708</v>
      </c>
      <c r="B151" s="14" t="s">
        <v>18</v>
      </c>
      <c r="C151" s="14" t="s">
        <v>44</v>
      </c>
      <c r="D151" s="25" t="s">
        <v>326</v>
      </c>
      <c r="E151" s="25" t="s">
        <v>54</v>
      </c>
      <c r="F151" s="15">
        <v>903.5</v>
      </c>
    </row>
    <row r="152" spans="1:6" ht="409.5" x14ac:dyDescent="0.25">
      <c r="A152" s="80" t="s">
        <v>706</v>
      </c>
      <c r="B152" s="14" t="s">
        <v>18</v>
      </c>
      <c r="C152" s="14" t="s">
        <v>44</v>
      </c>
      <c r="D152" s="25" t="s">
        <v>460</v>
      </c>
      <c r="E152" s="25" t="s">
        <v>54</v>
      </c>
      <c r="F152" s="15">
        <v>1</v>
      </c>
    </row>
    <row r="153" spans="1:6" ht="409.5" x14ac:dyDescent="0.25">
      <c r="A153" s="80" t="s">
        <v>778</v>
      </c>
      <c r="B153" s="14" t="s">
        <v>18</v>
      </c>
      <c r="C153" s="14" t="s">
        <v>44</v>
      </c>
      <c r="D153" s="16" t="s">
        <v>774</v>
      </c>
      <c r="E153" s="25" t="s">
        <v>54</v>
      </c>
      <c r="F153" s="15">
        <v>2600</v>
      </c>
    </row>
    <row r="154" spans="1:6" ht="409.5" x14ac:dyDescent="0.25">
      <c r="A154" s="80" t="s">
        <v>775</v>
      </c>
      <c r="B154" s="14" t="s">
        <v>18</v>
      </c>
      <c r="C154" s="14" t="s">
        <v>44</v>
      </c>
      <c r="D154" s="16" t="s">
        <v>776</v>
      </c>
      <c r="E154" s="25" t="s">
        <v>54</v>
      </c>
      <c r="F154" s="15">
        <v>61.5</v>
      </c>
    </row>
    <row r="155" spans="1:6" ht="409.5" x14ac:dyDescent="0.25">
      <c r="A155" s="80" t="s">
        <v>789</v>
      </c>
      <c r="B155" s="14" t="s">
        <v>18</v>
      </c>
      <c r="C155" s="14" t="s">
        <v>44</v>
      </c>
      <c r="D155" s="16" t="s">
        <v>777</v>
      </c>
      <c r="E155" s="25" t="s">
        <v>54</v>
      </c>
      <c r="F155" s="15">
        <v>2538.5</v>
      </c>
    </row>
    <row r="156" spans="1:6" ht="405" x14ac:dyDescent="0.25">
      <c r="A156" s="19" t="s">
        <v>475</v>
      </c>
      <c r="B156" s="14" t="s">
        <v>18</v>
      </c>
      <c r="C156" s="14" t="s">
        <v>44</v>
      </c>
      <c r="D156" s="25" t="s">
        <v>472</v>
      </c>
      <c r="E156" s="25"/>
      <c r="F156" s="15">
        <v>200</v>
      </c>
    </row>
    <row r="157" spans="1:6" ht="300" x14ac:dyDescent="0.25">
      <c r="A157" s="19" t="s">
        <v>476</v>
      </c>
      <c r="B157" s="14" t="s">
        <v>18</v>
      </c>
      <c r="C157" s="14" t="s">
        <v>44</v>
      </c>
      <c r="D157" s="25" t="s">
        <v>473</v>
      </c>
      <c r="E157" s="25"/>
      <c r="F157" s="15">
        <v>200</v>
      </c>
    </row>
    <row r="158" spans="1:6" ht="300" x14ac:dyDescent="0.25">
      <c r="A158" s="19" t="s">
        <v>477</v>
      </c>
      <c r="B158" s="14" t="s">
        <v>18</v>
      </c>
      <c r="C158" s="14" t="s">
        <v>44</v>
      </c>
      <c r="D158" s="25" t="s">
        <v>474</v>
      </c>
      <c r="E158" s="25" t="s">
        <v>54</v>
      </c>
      <c r="F158" s="15">
        <v>200</v>
      </c>
    </row>
    <row r="159" spans="1:6" ht="85.5" x14ac:dyDescent="0.2">
      <c r="A159" s="24" t="s">
        <v>27</v>
      </c>
      <c r="B159" s="9" t="s">
        <v>28</v>
      </c>
      <c r="C159" s="9"/>
      <c r="D159" s="23"/>
      <c r="E159" s="23"/>
      <c r="F159" s="129">
        <v>274789.5</v>
      </c>
    </row>
    <row r="160" spans="1:6" ht="57" x14ac:dyDescent="0.2">
      <c r="A160" s="24" t="s">
        <v>29</v>
      </c>
      <c r="B160" s="9" t="s">
        <v>28</v>
      </c>
      <c r="C160" s="9" t="s">
        <v>15</v>
      </c>
      <c r="D160" s="23"/>
      <c r="E160" s="23"/>
      <c r="F160" s="11">
        <v>87069.5</v>
      </c>
    </row>
    <row r="161" spans="1:6" ht="342" x14ac:dyDescent="0.2">
      <c r="A161" s="24" t="s">
        <v>720</v>
      </c>
      <c r="B161" s="9" t="s">
        <v>28</v>
      </c>
      <c r="C161" s="9" t="s">
        <v>15</v>
      </c>
      <c r="D161" s="23" t="s">
        <v>15</v>
      </c>
      <c r="E161" s="23"/>
      <c r="F161" s="11">
        <v>61798.1</v>
      </c>
    </row>
    <row r="162" spans="1:6" ht="150" x14ac:dyDescent="0.25">
      <c r="A162" s="19" t="s">
        <v>537</v>
      </c>
      <c r="B162" s="14" t="s">
        <v>28</v>
      </c>
      <c r="C162" s="14" t="s">
        <v>15</v>
      </c>
      <c r="D162" s="25" t="s">
        <v>538</v>
      </c>
      <c r="E162" s="25"/>
      <c r="F162" s="15">
        <v>40948.6</v>
      </c>
    </row>
    <row r="163" spans="1:6" ht="180" x14ac:dyDescent="0.25">
      <c r="A163" s="12" t="s">
        <v>604</v>
      </c>
      <c r="B163" s="14" t="s">
        <v>28</v>
      </c>
      <c r="C163" s="14" t="s">
        <v>15</v>
      </c>
      <c r="D163" s="16" t="s">
        <v>603</v>
      </c>
      <c r="E163" s="25"/>
      <c r="F163" s="15">
        <v>40948.6</v>
      </c>
    </row>
    <row r="164" spans="1:6" ht="405" x14ac:dyDescent="0.25">
      <c r="A164" s="12" t="s">
        <v>711</v>
      </c>
      <c r="B164" s="14" t="s">
        <v>28</v>
      </c>
      <c r="C164" s="14" t="s">
        <v>15</v>
      </c>
      <c r="D164" s="25" t="s">
        <v>605</v>
      </c>
      <c r="E164" s="25" t="s">
        <v>1</v>
      </c>
      <c r="F164" s="15">
        <v>40948.6</v>
      </c>
    </row>
    <row r="165" spans="1:6" ht="255" x14ac:dyDescent="0.25">
      <c r="A165" s="19" t="s">
        <v>539</v>
      </c>
      <c r="B165" s="14" t="s">
        <v>28</v>
      </c>
      <c r="C165" s="14" t="s">
        <v>15</v>
      </c>
      <c r="D165" s="25" t="s">
        <v>540</v>
      </c>
      <c r="E165" s="25"/>
      <c r="F165" s="15">
        <v>20849.5</v>
      </c>
    </row>
    <row r="166" spans="1:6" ht="409.5" x14ac:dyDescent="0.25">
      <c r="A166" s="19" t="s">
        <v>541</v>
      </c>
      <c r="B166" s="14" t="s">
        <v>28</v>
      </c>
      <c r="C166" s="14" t="s">
        <v>15</v>
      </c>
      <c r="D166" s="25" t="s">
        <v>542</v>
      </c>
      <c r="E166" s="25"/>
      <c r="F166" s="15">
        <v>20849.5</v>
      </c>
    </row>
    <row r="167" spans="1:6" ht="409.5" x14ac:dyDescent="0.25">
      <c r="A167" s="80" t="s">
        <v>709</v>
      </c>
      <c r="B167" s="14" t="s">
        <v>28</v>
      </c>
      <c r="C167" s="14" t="s">
        <v>15</v>
      </c>
      <c r="D167" s="25" t="s">
        <v>678</v>
      </c>
      <c r="E167" s="25" t="s">
        <v>1</v>
      </c>
      <c r="F167" s="15">
        <v>20777.099999999999</v>
      </c>
    </row>
    <row r="168" spans="1:6" ht="409.5" x14ac:dyDescent="0.25">
      <c r="A168" s="12" t="s">
        <v>710</v>
      </c>
      <c r="B168" s="14" t="s">
        <v>28</v>
      </c>
      <c r="C168" s="14" t="s">
        <v>15</v>
      </c>
      <c r="D168" s="25" t="s">
        <v>543</v>
      </c>
      <c r="E168" s="25" t="s">
        <v>1</v>
      </c>
      <c r="F168" s="15">
        <v>72.400000000000006</v>
      </c>
    </row>
    <row r="169" spans="1:6" ht="409.5" x14ac:dyDescent="0.2">
      <c r="A169" s="24" t="s">
        <v>697</v>
      </c>
      <c r="B169" s="9" t="s">
        <v>28</v>
      </c>
      <c r="C169" s="9" t="s">
        <v>15</v>
      </c>
      <c r="D169" s="23" t="s">
        <v>18</v>
      </c>
      <c r="E169" s="23"/>
      <c r="F169" s="11">
        <v>25271.4</v>
      </c>
    </row>
    <row r="170" spans="1:6" ht="135" x14ac:dyDescent="0.25">
      <c r="A170" s="19" t="s">
        <v>335</v>
      </c>
      <c r="B170" s="14" t="s">
        <v>28</v>
      </c>
      <c r="C170" s="14" t="s">
        <v>15</v>
      </c>
      <c r="D170" s="25" t="s">
        <v>332</v>
      </c>
      <c r="E170" s="23"/>
      <c r="F170" s="11">
        <v>7596.4</v>
      </c>
    </row>
    <row r="171" spans="1:6" ht="285" x14ac:dyDescent="0.25">
      <c r="A171" s="19" t="s">
        <v>520</v>
      </c>
      <c r="B171" s="14" t="s">
        <v>28</v>
      </c>
      <c r="C171" s="14" t="s">
        <v>15</v>
      </c>
      <c r="D171" s="25" t="s">
        <v>518</v>
      </c>
      <c r="E171" s="23"/>
      <c r="F171" s="15">
        <v>7596.4</v>
      </c>
    </row>
    <row r="172" spans="1:6" ht="345" x14ac:dyDescent="0.25">
      <c r="A172" s="12" t="s">
        <v>449</v>
      </c>
      <c r="B172" s="14" t="s">
        <v>28</v>
      </c>
      <c r="C172" s="14" t="s">
        <v>15</v>
      </c>
      <c r="D172" s="16" t="s">
        <v>519</v>
      </c>
      <c r="E172" s="28">
        <v>200</v>
      </c>
      <c r="F172" s="15">
        <v>7596.4</v>
      </c>
    </row>
    <row r="173" spans="1:6" ht="330" x14ac:dyDescent="0.25">
      <c r="A173" s="19" t="s">
        <v>313</v>
      </c>
      <c r="B173" s="14" t="s">
        <v>28</v>
      </c>
      <c r="C173" s="14" t="s">
        <v>15</v>
      </c>
      <c r="D173" s="25" t="s">
        <v>305</v>
      </c>
      <c r="E173" s="25"/>
      <c r="F173" s="15">
        <v>17675</v>
      </c>
    </row>
    <row r="174" spans="1:6" ht="240" x14ac:dyDescent="0.25">
      <c r="A174" s="19" t="s">
        <v>314</v>
      </c>
      <c r="B174" s="14" t="s">
        <v>28</v>
      </c>
      <c r="C174" s="14" t="s">
        <v>15</v>
      </c>
      <c r="D174" s="25" t="s">
        <v>306</v>
      </c>
      <c r="E174" s="25"/>
      <c r="F174" s="15">
        <v>1966</v>
      </c>
    </row>
    <row r="175" spans="1:6" ht="285" x14ac:dyDescent="0.25">
      <c r="A175" s="19" t="s">
        <v>431</v>
      </c>
      <c r="B175" s="14" t="s">
        <v>28</v>
      </c>
      <c r="C175" s="14" t="s">
        <v>15</v>
      </c>
      <c r="D175" s="25" t="s">
        <v>440</v>
      </c>
      <c r="E175" s="28">
        <v>200</v>
      </c>
      <c r="F175" s="15">
        <v>1966</v>
      </c>
    </row>
    <row r="176" spans="1:6" ht="285" x14ac:dyDescent="0.25">
      <c r="A176" s="19" t="s">
        <v>315</v>
      </c>
      <c r="B176" s="14" t="s">
        <v>28</v>
      </c>
      <c r="C176" s="14" t="s">
        <v>15</v>
      </c>
      <c r="D176" s="25" t="s">
        <v>308</v>
      </c>
      <c r="E176" s="25"/>
      <c r="F176" s="15">
        <v>15709</v>
      </c>
    </row>
    <row r="177" spans="1:6" ht="285" x14ac:dyDescent="0.25">
      <c r="A177" s="19" t="s">
        <v>431</v>
      </c>
      <c r="B177" s="14" t="s">
        <v>28</v>
      </c>
      <c r="C177" s="14" t="s">
        <v>15</v>
      </c>
      <c r="D177" s="25" t="s">
        <v>331</v>
      </c>
      <c r="E177" s="25" t="s">
        <v>53</v>
      </c>
      <c r="F177" s="15">
        <v>15709</v>
      </c>
    </row>
    <row r="178" spans="1:6" ht="57" x14ac:dyDescent="0.2">
      <c r="A178" s="24" t="s">
        <v>30</v>
      </c>
      <c r="B178" s="9" t="s">
        <v>28</v>
      </c>
      <c r="C178" s="9" t="s">
        <v>16</v>
      </c>
      <c r="D178" s="23"/>
      <c r="E178" s="23"/>
      <c r="F178" s="11">
        <v>12970.3</v>
      </c>
    </row>
    <row r="179" spans="1:6" ht="409.5" x14ac:dyDescent="0.2">
      <c r="A179" s="24" t="s">
        <v>697</v>
      </c>
      <c r="B179" s="9" t="s">
        <v>28</v>
      </c>
      <c r="C179" s="9" t="s">
        <v>16</v>
      </c>
      <c r="D179" s="23" t="s">
        <v>18</v>
      </c>
      <c r="E179" s="23"/>
      <c r="F179" s="11">
        <v>12970.3</v>
      </c>
    </row>
    <row r="180" spans="1:6" ht="135" x14ac:dyDescent="0.25">
      <c r="A180" s="19" t="s">
        <v>335</v>
      </c>
      <c r="B180" s="14" t="s">
        <v>28</v>
      </c>
      <c r="C180" s="14" t="s">
        <v>16</v>
      </c>
      <c r="D180" s="25" t="s">
        <v>332</v>
      </c>
      <c r="E180" s="25"/>
      <c r="F180" s="15">
        <v>12970.3</v>
      </c>
    </row>
    <row r="181" spans="1:6" ht="409.5" x14ac:dyDescent="0.25">
      <c r="A181" s="19" t="s">
        <v>426</v>
      </c>
      <c r="B181" s="14" t="s">
        <v>28</v>
      </c>
      <c r="C181" s="14" t="s">
        <v>16</v>
      </c>
      <c r="D181" s="25" t="s">
        <v>333</v>
      </c>
      <c r="E181" s="25"/>
      <c r="F181" s="15">
        <v>8400</v>
      </c>
    </row>
    <row r="182" spans="1:6" ht="315" x14ac:dyDescent="0.25">
      <c r="A182" s="19" t="s">
        <v>336</v>
      </c>
      <c r="B182" s="14" t="s">
        <v>28</v>
      </c>
      <c r="C182" s="14" t="s">
        <v>16</v>
      </c>
      <c r="D182" s="25" t="s">
        <v>334</v>
      </c>
      <c r="E182" s="25" t="s">
        <v>54</v>
      </c>
      <c r="F182" s="15">
        <v>8400</v>
      </c>
    </row>
    <row r="183" spans="1:6" ht="409.5" x14ac:dyDescent="0.25">
      <c r="A183" s="19" t="s">
        <v>446</v>
      </c>
      <c r="B183" s="14" t="s">
        <v>28</v>
      </c>
      <c r="C183" s="14" t="s">
        <v>16</v>
      </c>
      <c r="D183" s="25" t="s">
        <v>445</v>
      </c>
      <c r="E183" s="25"/>
      <c r="F183" s="15">
        <v>4570.3</v>
      </c>
    </row>
    <row r="184" spans="1:6" ht="375" x14ac:dyDescent="0.25">
      <c r="A184" s="19" t="s">
        <v>790</v>
      </c>
      <c r="B184" s="14" t="s">
        <v>28</v>
      </c>
      <c r="C184" s="14" t="s">
        <v>16</v>
      </c>
      <c r="D184" s="25" t="s">
        <v>447</v>
      </c>
      <c r="E184" s="27">
        <v>800</v>
      </c>
      <c r="F184" s="15">
        <v>4570.3</v>
      </c>
    </row>
    <row r="185" spans="1:6" ht="42.75" x14ac:dyDescent="0.2">
      <c r="A185" s="24" t="s">
        <v>45</v>
      </c>
      <c r="B185" s="9" t="s">
        <v>28</v>
      </c>
      <c r="C185" s="9" t="s">
        <v>17</v>
      </c>
      <c r="D185" s="23"/>
      <c r="E185" s="23"/>
      <c r="F185" s="11">
        <v>66133.8</v>
      </c>
    </row>
    <row r="186" spans="1:6" ht="409.5" x14ac:dyDescent="0.2">
      <c r="A186" s="24" t="s">
        <v>697</v>
      </c>
      <c r="B186" s="9" t="s">
        <v>28</v>
      </c>
      <c r="C186" s="9" t="s">
        <v>17</v>
      </c>
      <c r="D186" s="23" t="s">
        <v>18</v>
      </c>
      <c r="E186" s="23"/>
      <c r="F186" s="11">
        <v>56725</v>
      </c>
    </row>
    <row r="187" spans="1:6" ht="135" x14ac:dyDescent="0.25">
      <c r="A187" s="19" t="s">
        <v>335</v>
      </c>
      <c r="B187" s="14" t="s">
        <v>28</v>
      </c>
      <c r="C187" s="14" t="s">
        <v>17</v>
      </c>
      <c r="D187" s="25" t="s">
        <v>332</v>
      </c>
      <c r="E187" s="25"/>
      <c r="F187" s="15">
        <v>15305.8</v>
      </c>
    </row>
    <row r="188" spans="1:6" ht="409.5" x14ac:dyDescent="0.25">
      <c r="A188" s="19" t="s">
        <v>544</v>
      </c>
      <c r="B188" s="14" t="s">
        <v>28</v>
      </c>
      <c r="C188" s="14" t="s">
        <v>17</v>
      </c>
      <c r="D188" s="25" t="s">
        <v>333</v>
      </c>
      <c r="E188" s="25"/>
      <c r="F188" s="15">
        <v>15305.8</v>
      </c>
    </row>
    <row r="189" spans="1:6" ht="409.5" x14ac:dyDescent="0.25">
      <c r="A189" s="19" t="s">
        <v>654</v>
      </c>
      <c r="B189" s="14" t="s">
        <v>28</v>
      </c>
      <c r="C189" s="14" t="s">
        <v>17</v>
      </c>
      <c r="D189" s="25" t="s">
        <v>545</v>
      </c>
      <c r="E189" s="27">
        <v>800</v>
      </c>
      <c r="F189" s="15">
        <v>15305.8</v>
      </c>
    </row>
    <row r="190" spans="1:6" ht="330" x14ac:dyDescent="0.25">
      <c r="A190" s="19" t="s">
        <v>313</v>
      </c>
      <c r="B190" s="14" t="s">
        <v>28</v>
      </c>
      <c r="C190" s="14" t="s">
        <v>17</v>
      </c>
      <c r="D190" s="25" t="s">
        <v>337</v>
      </c>
      <c r="E190" s="25"/>
      <c r="F190" s="15">
        <v>41419.199999999997</v>
      </c>
    </row>
    <row r="191" spans="1:6" ht="240" x14ac:dyDescent="0.25">
      <c r="A191" s="19" t="s">
        <v>314</v>
      </c>
      <c r="B191" s="14" t="s">
        <v>28</v>
      </c>
      <c r="C191" s="14" t="s">
        <v>17</v>
      </c>
      <c r="D191" s="25" t="s">
        <v>306</v>
      </c>
      <c r="E191" s="25"/>
      <c r="F191" s="15">
        <v>503.1</v>
      </c>
    </row>
    <row r="192" spans="1:6" ht="270" x14ac:dyDescent="0.25">
      <c r="A192" s="19" t="s">
        <v>419</v>
      </c>
      <c r="B192" s="14" t="s">
        <v>28</v>
      </c>
      <c r="C192" s="14" t="s">
        <v>17</v>
      </c>
      <c r="D192" s="25" t="s">
        <v>338</v>
      </c>
      <c r="E192" s="25" t="s">
        <v>53</v>
      </c>
      <c r="F192" s="15">
        <v>503.1</v>
      </c>
    </row>
    <row r="193" spans="1:6" ht="285" x14ac:dyDescent="0.25">
      <c r="A193" s="19" t="s">
        <v>315</v>
      </c>
      <c r="B193" s="14" t="s">
        <v>28</v>
      </c>
      <c r="C193" s="14" t="s">
        <v>17</v>
      </c>
      <c r="D193" s="25" t="s">
        <v>308</v>
      </c>
      <c r="E193" s="25"/>
      <c r="F193" s="15">
        <v>38349.699999999997</v>
      </c>
    </row>
    <row r="194" spans="1:6" ht="225" x14ac:dyDescent="0.25">
      <c r="A194" s="19" t="s">
        <v>432</v>
      </c>
      <c r="B194" s="14" t="s">
        <v>28</v>
      </c>
      <c r="C194" s="14" t="s">
        <v>17</v>
      </c>
      <c r="D194" s="25" t="s">
        <v>342</v>
      </c>
      <c r="E194" s="25" t="s">
        <v>53</v>
      </c>
      <c r="F194" s="15">
        <v>6025.4</v>
      </c>
    </row>
    <row r="195" spans="1:6" ht="210" x14ac:dyDescent="0.25">
      <c r="A195" s="19" t="s">
        <v>422</v>
      </c>
      <c r="B195" s="14" t="s">
        <v>28</v>
      </c>
      <c r="C195" s="14" t="s">
        <v>17</v>
      </c>
      <c r="D195" s="25" t="s">
        <v>339</v>
      </c>
      <c r="E195" s="25" t="s">
        <v>53</v>
      </c>
      <c r="F195" s="15">
        <v>639.79999999999995</v>
      </c>
    </row>
    <row r="196" spans="1:6" ht="270" x14ac:dyDescent="0.25">
      <c r="A196" s="19" t="s">
        <v>419</v>
      </c>
      <c r="B196" s="14" t="s">
        <v>28</v>
      </c>
      <c r="C196" s="14" t="s">
        <v>17</v>
      </c>
      <c r="D196" s="25" t="s">
        <v>340</v>
      </c>
      <c r="E196" s="25" t="s">
        <v>53</v>
      </c>
      <c r="F196" s="15">
        <v>900</v>
      </c>
    </row>
    <row r="197" spans="1:6" ht="345" x14ac:dyDescent="0.25">
      <c r="A197" s="19" t="s">
        <v>423</v>
      </c>
      <c r="B197" s="14" t="s">
        <v>28</v>
      </c>
      <c r="C197" s="14" t="s">
        <v>17</v>
      </c>
      <c r="D197" s="25" t="s">
        <v>341</v>
      </c>
      <c r="E197" s="25" t="s">
        <v>53</v>
      </c>
      <c r="F197" s="15">
        <v>30784.5</v>
      </c>
    </row>
    <row r="198" spans="1:6" ht="270" x14ac:dyDescent="0.25">
      <c r="A198" s="19" t="s">
        <v>359</v>
      </c>
      <c r="B198" s="14" t="s">
        <v>28</v>
      </c>
      <c r="C198" s="14" t="s">
        <v>17</v>
      </c>
      <c r="D198" s="25" t="s">
        <v>343</v>
      </c>
      <c r="E198" s="25"/>
      <c r="F198" s="15">
        <v>567.9</v>
      </c>
    </row>
    <row r="199" spans="1:6" ht="225" x14ac:dyDescent="0.25">
      <c r="A199" s="19" t="s">
        <v>432</v>
      </c>
      <c r="B199" s="14" t="s">
        <v>28</v>
      </c>
      <c r="C199" s="14" t="s">
        <v>17</v>
      </c>
      <c r="D199" s="25" t="s">
        <v>344</v>
      </c>
      <c r="E199" s="25" t="s">
        <v>53</v>
      </c>
      <c r="F199" s="15">
        <v>191.8</v>
      </c>
    </row>
    <row r="200" spans="1:6" ht="345" x14ac:dyDescent="0.25">
      <c r="A200" s="19" t="s">
        <v>423</v>
      </c>
      <c r="B200" s="14" t="s">
        <v>28</v>
      </c>
      <c r="C200" s="14" t="s">
        <v>17</v>
      </c>
      <c r="D200" s="25" t="s">
        <v>346</v>
      </c>
      <c r="E200" s="25" t="s">
        <v>53</v>
      </c>
      <c r="F200" s="15">
        <v>376.1</v>
      </c>
    </row>
    <row r="201" spans="1:6" ht="285" x14ac:dyDescent="0.25">
      <c r="A201" s="19" t="s">
        <v>360</v>
      </c>
      <c r="B201" s="14" t="s">
        <v>28</v>
      </c>
      <c r="C201" s="14" t="s">
        <v>17</v>
      </c>
      <c r="D201" s="25" t="s">
        <v>350</v>
      </c>
      <c r="E201" s="25"/>
      <c r="F201" s="15">
        <v>408.9</v>
      </c>
    </row>
    <row r="202" spans="1:6" ht="225" x14ac:dyDescent="0.25">
      <c r="A202" s="19" t="s">
        <v>432</v>
      </c>
      <c r="B202" s="14" t="s">
        <v>28</v>
      </c>
      <c r="C202" s="14" t="s">
        <v>17</v>
      </c>
      <c r="D202" s="25" t="s">
        <v>347</v>
      </c>
      <c r="E202" s="25" t="s">
        <v>53</v>
      </c>
      <c r="F202" s="15">
        <v>169.7</v>
      </c>
    </row>
    <row r="203" spans="1:6" ht="210" x14ac:dyDescent="0.25">
      <c r="A203" s="19" t="s">
        <v>422</v>
      </c>
      <c r="B203" s="14" t="s">
        <v>28</v>
      </c>
      <c r="C203" s="14" t="s">
        <v>17</v>
      </c>
      <c r="D203" s="25" t="s">
        <v>348</v>
      </c>
      <c r="E203" s="25" t="s">
        <v>53</v>
      </c>
      <c r="F203" s="15">
        <v>6.2</v>
      </c>
    </row>
    <row r="204" spans="1:6" ht="345" x14ac:dyDescent="0.25">
      <c r="A204" s="19" t="s">
        <v>423</v>
      </c>
      <c r="B204" s="14" t="s">
        <v>28</v>
      </c>
      <c r="C204" s="14" t="s">
        <v>17</v>
      </c>
      <c r="D204" s="25" t="s">
        <v>349</v>
      </c>
      <c r="E204" s="25" t="s">
        <v>53</v>
      </c>
      <c r="F204" s="15">
        <v>233</v>
      </c>
    </row>
    <row r="205" spans="1:6" ht="270" x14ac:dyDescent="0.25">
      <c r="A205" s="19" t="s">
        <v>361</v>
      </c>
      <c r="B205" s="14" t="s">
        <v>28</v>
      </c>
      <c r="C205" s="14" t="s">
        <v>17</v>
      </c>
      <c r="D205" s="25" t="s">
        <v>351</v>
      </c>
      <c r="E205" s="25"/>
      <c r="F205" s="15">
        <v>1037.7</v>
      </c>
    </row>
    <row r="206" spans="1:6" ht="225" x14ac:dyDescent="0.25">
      <c r="A206" s="19" t="s">
        <v>432</v>
      </c>
      <c r="B206" s="14" t="s">
        <v>28</v>
      </c>
      <c r="C206" s="14" t="s">
        <v>17</v>
      </c>
      <c r="D206" s="25" t="s">
        <v>352</v>
      </c>
      <c r="E206" s="25" t="s">
        <v>53</v>
      </c>
      <c r="F206" s="15">
        <v>231.6</v>
      </c>
    </row>
    <row r="207" spans="1:6" ht="210" x14ac:dyDescent="0.25">
      <c r="A207" s="19" t="s">
        <v>422</v>
      </c>
      <c r="B207" s="14" t="s">
        <v>28</v>
      </c>
      <c r="C207" s="14" t="s">
        <v>17</v>
      </c>
      <c r="D207" s="25" t="s">
        <v>353</v>
      </c>
      <c r="E207" s="25" t="s">
        <v>53</v>
      </c>
      <c r="F207" s="15">
        <v>20</v>
      </c>
    </row>
    <row r="208" spans="1:6" ht="345" x14ac:dyDescent="0.25">
      <c r="A208" s="19" t="s">
        <v>423</v>
      </c>
      <c r="B208" s="14" t="s">
        <v>28</v>
      </c>
      <c r="C208" s="14" t="s">
        <v>17</v>
      </c>
      <c r="D208" s="25" t="s">
        <v>354</v>
      </c>
      <c r="E208" s="25" t="s">
        <v>53</v>
      </c>
      <c r="F208" s="15">
        <v>786.1</v>
      </c>
    </row>
    <row r="209" spans="1:6" ht="285" x14ac:dyDescent="0.25">
      <c r="A209" s="19" t="s">
        <v>362</v>
      </c>
      <c r="B209" s="14" t="s">
        <v>28</v>
      </c>
      <c r="C209" s="14" t="s">
        <v>17</v>
      </c>
      <c r="D209" s="25" t="s">
        <v>355</v>
      </c>
      <c r="E209" s="25"/>
      <c r="F209" s="15">
        <v>551.9</v>
      </c>
    </row>
    <row r="210" spans="1:6" ht="225" x14ac:dyDescent="0.25">
      <c r="A210" s="19" t="s">
        <v>432</v>
      </c>
      <c r="B210" s="14" t="s">
        <v>28</v>
      </c>
      <c r="C210" s="14" t="s">
        <v>17</v>
      </c>
      <c r="D210" s="25" t="s">
        <v>356</v>
      </c>
      <c r="E210" s="25" t="s">
        <v>53</v>
      </c>
      <c r="F210" s="15">
        <v>99.1</v>
      </c>
    </row>
    <row r="211" spans="1:6" ht="210" x14ac:dyDescent="0.25">
      <c r="A211" s="19" t="s">
        <v>422</v>
      </c>
      <c r="B211" s="14" t="s">
        <v>28</v>
      </c>
      <c r="C211" s="14" t="s">
        <v>17</v>
      </c>
      <c r="D211" s="25" t="s">
        <v>357</v>
      </c>
      <c r="E211" s="25" t="s">
        <v>53</v>
      </c>
      <c r="F211" s="15">
        <v>9.6</v>
      </c>
    </row>
    <row r="212" spans="1:6" ht="345" x14ac:dyDescent="0.25">
      <c r="A212" s="19" t="s">
        <v>423</v>
      </c>
      <c r="B212" s="14" t="s">
        <v>28</v>
      </c>
      <c r="C212" s="14" t="s">
        <v>17</v>
      </c>
      <c r="D212" s="25" t="s">
        <v>358</v>
      </c>
      <c r="E212" s="25" t="s">
        <v>53</v>
      </c>
      <c r="F212" s="15">
        <v>443.2</v>
      </c>
    </row>
    <row r="213" spans="1:6" ht="409.5" x14ac:dyDescent="0.2">
      <c r="A213" s="10" t="s">
        <v>771</v>
      </c>
      <c r="B213" s="9" t="s">
        <v>28</v>
      </c>
      <c r="C213" s="9" t="s">
        <v>17</v>
      </c>
      <c r="D213" s="46" t="s">
        <v>35</v>
      </c>
      <c r="E213" s="46"/>
      <c r="F213" s="11">
        <v>9408.7999999999993</v>
      </c>
    </row>
    <row r="214" spans="1:6" ht="409.5" x14ac:dyDescent="0.25">
      <c r="A214" s="12" t="s">
        <v>772</v>
      </c>
      <c r="B214" s="14" t="s">
        <v>28</v>
      </c>
      <c r="C214" s="14" t="s">
        <v>17</v>
      </c>
      <c r="D214" s="16" t="s">
        <v>553</v>
      </c>
      <c r="E214" s="16"/>
      <c r="F214" s="15">
        <v>9408.7999999999993</v>
      </c>
    </row>
    <row r="215" spans="1:6" ht="150" x14ac:dyDescent="0.25">
      <c r="A215" s="12" t="s">
        <v>557</v>
      </c>
      <c r="B215" s="14" t="s">
        <v>28</v>
      </c>
      <c r="C215" s="14" t="s">
        <v>17</v>
      </c>
      <c r="D215" s="16" t="s">
        <v>558</v>
      </c>
      <c r="E215" s="16"/>
      <c r="F215" s="15">
        <v>9408.7999999999993</v>
      </c>
    </row>
    <row r="216" spans="1:6" ht="409.5" x14ac:dyDescent="0.25">
      <c r="A216" s="12" t="s">
        <v>756</v>
      </c>
      <c r="B216" s="14" t="s">
        <v>28</v>
      </c>
      <c r="C216" s="14" t="s">
        <v>17</v>
      </c>
      <c r="D216" s="16" t="s">
        <v>755</v>
      </c>
      <c r="E216" s="16" t="s">
        <v>53</v>
      </c>
      <c r="F216" s="15">
        <v>6604.9</v>
      </c>
    </row>
    <row r="217" spans="1:6" ht="409.5" x14ac:dyDescent="0.25">
      <c r="A217" s="12" t="s">
        <v>757</v>
      </c>
      <c r="B217" s="14" t="s">
        <v>28</v>
      </c>
      <c r="C217" s="14" t="s">
        <v>17</v>
      </c>
      <c r="D217" s="16" t="s">
        <v>554</v>
      </c>
      <c r="E217" s="16" t="s">
        <v>53</v>
      </c>
      <c r="F217" s="15">
        <v>2803.9</v>
      </c>
    </row>
    <row r="218" spans="1:6" ht="142.5" x14ac:dyDescent="0.2">
      <c r="A218" s="24" t="s">
        <v>61</v>
      </c>
      <c r="B218" s="9" t="s">
        <v>28</v>
      </c>
      <c r="C218" s="9" t="s">
        <v>28</v>
      </c>
      <c r="D218" s="23"/>
      <c r="E218" s="23"/>
      <c r="F218" s="11">
        <v>108615.9</v>
      </c>
    </row>
    <row r="219" spans="1:6" ht="342" x14ac:dyDescent="0.2">
      <c r="A219" s="24" t="s">
        <v>720</v>
      </c>
      <c r="B219" s="9" t="s">
        <v>28</v>
      </c>
      <c r="C219" s="9" t="s">
        <v>28</v>
      </c>
      <c r="D219" s="23" t="s">
        <v>15</v>
      </c>
      <c r="E219" s="23"/>
      <c r="F219" s="11">
        <v>7415.9</v>
      </c>
    </row>
    <row r="220" spans="1:6" ht="180" x14ac:dyDescent="0.25">
      <c r="A220" s="19" t="s">
        <v>226</v>
      </c>
      <c r="B220" s="14" t="s">
        <v>28</v>
      </c>
      <c r="C220" s="14" t="s">
        <v>28</v>
      </c>
      <c r="D220" s="25" t="s">
        <v>223</v>
      </c>
      <c r="E220" s="25"/>
      <c r="F220" s="15">
        <v>7415.9</v>
      </c>
    </row>
    <row r="221" spans="1:6" ht="300" x14ac:dyDescent="0.25">
      <c r="A221" s="19" t="s">
        <v>369</v>
      </c>
      <c r="B221" s="14" t="s">
        <v>28</v>
      </c>
      <c r="C221" s="14" t="s">
        <v>28</v>
      </c>
      <c r="D221" s="25" t="s">
        <v>363</v>
      </c>
      <c r="E221" s="25"/>
      <c r="F221" s="15">
        <v>7415.9</v>
      </c>
    </row>
    <row r="222" spans="1:6" ht="315" x14ac:dyDescent="0.25">
      <c r="A222" s="19" t="s">
        <v>336</v>
      </c>
      <c r="B222" s="14" t="s">
        <v>28</v>
      </c>
      <c r="C222" s="14" t="s">
        <v>28</v>
      </c>
      <c r="D222" s="25" t="s">
        <v>364</v>
      </c>
      <c r="E222" s="25" t="s">
        <v>54</v>
      </c>
      <c r="F222" s="15">
        <v>3059.1</v>
      </c>
    </row>
    <row r="223" spans="1:6" ht="409.5" x14ac:dyDescent="0.25">
      <c r="A223" s="19" t="s">
        <v>370</v>
      </c>
      <c r="B223" s="14" t="s">
        <v>28</v>
      </c>
      <c r="C223" s="14" t="s">
        <v>28</v>
      </c>
      <c r="D223" s="25" t="s">
        <v>365</v>
      </c>
      <c r="E223" s="25" t="s">
        <v>54</v>
      </c>
      <c r="F223" s="15">
        <v>4356.8</v>
      </c>
    </row>
    <row r="224" spans="1:6" ht="409.5" x14ac:dyDescent="0.2">
      <c r="A224" s="24" t="s">
        <v>697</v>
      </c>
      <c r="B224" s="9" t="s">
        <v>28</v>
      </c>
      <c r="C224" s="9" t="s">
        <v>28</v>
      </c>
      <c r="D224" s="23" t="s">
        <v>18</v>
      </c>
      <c r="E224" s="23"/>
      <c r="F224" s="11">
        <v>101200</v>
      </c>
    </row>
    <row r="225" spans="1:6" ht="135" x14ac:dyDescent="0.25">
      <c r="A225" s="19" t="s">
        <v>335</v>
      </c>
      <c r="B225" s="14" t="s">
        <v>28</v>
      </c>
      <c r="C225" s="14" t="s">
        <v>28</v>
      </c>
      <c r="D225" s="25" t="s">
        <v>332</v>
      </c>
      <c r="E225" s="25"/>
      <c r="F225" s="15">
        <v>30</v>
      </c>
    </row>
    <row r="226" spans="1:6" ht="409.5" x14ac:dyDescent="0.25">
      <c r="A226" s="19" t="s">
        <v>546</v>
      </c>
      <c r="B226" s="14" t="s">
        <v>28</v>
      </c>
      <c r="C226" s="14" t="s">
        <v>28</v>
      </c>
      <c r="D226" s="16" t="s">
        <v>547</v>
      </c>
      <c r="E226" s="16"/>
      <c r="F226" s="15">
        <v>30</v>
      </c>
    </row>
    <row r="227" spans="1:6" ht="409.5" x14ac:dyDescent="0.25">
      <c r="A227" s="19" t="s">
        <v>548</v>
      </c>
      <c r="B227" s="14" t="s">
        <v>28</v>
      </c>
      <c r="C227" s="14" t="s">
        <v>28</v>
      </c>
      <c r="D227" s="16" t="s">
        <v>549</v>
      </c>
      <c r="E227" s="16" t="s">
        <v>55</v>
      </c>
      <c r="F227" s="15">
        <v>30</v>
      </c>
    </row>
    <row r="228" spans="1:6" ht="330" x14ac:dyDescent="0.25">
      <c r="A228" s="19" t="s">
        <v>313</v>
      </c>
      <c r="B228" s="14" t="s">
        <v>28</v>
      </c>
      <c r="C228" s="14" t="s">
        <v>28</v>
      </c>
      <c r="D228" s="16" t="s">
        <v>305</v>
      </c>
      <c r="E228" s="16"/>
      <c r="F228" s="15">
        <v>1170</v>
      </c>
    </row>
    <row r="229" spans="1:6" ht="285" x14ac:dyDescent="0.25">
      <c r="A229" s="19" t="s">
        <v>744</v>
      </c>
      <c r="B229" s="14" t="s">
        <v>28</v>
      </c>
      <c r="C229" s="14" t="s">
        <v>28</v>
      </c>
      <c r="D229" s="16" t="s">
        <v>308</v>
      </c>
      <c r="E229" s="16"/>
      <c r="F229" s="15">
        <v>120</v>
      </c>
    </row>
    <row r="230" spans="1:6" ht="345" x14ac:dyDescent="0.25">
      <c r="A230" s="19" t="s">
        <v>420</v>
      </c>
      <c r="B230" s="14" t="s">
        <v>28</v>
      </c>
      <c r="C230" s="14" t="s">
        <v>28</v>
      </c>
      <c r="D230" s="16" t="s">
        <v>743</v>
      </c>
      <c r="E230" s="16" t="s">
        <v>53</v>
      </c>
      <c r="F230" s="15">
        <v>120</v>
      </c>
    </row>
    <row r="231" spans="1:6" ht="330" x14ac:dyDescent="0.25">
      <c r="A231" s="19" t="s">
        <v>779</v>
      </c>
      <c r="B231" s="14" t="s">
        <v>28</v>
      </c>
      <c r="C231" s="14" t="s">
        <v>28</v>
      </c>
      <c r="D231" s="125" t="s">
        <v>780</v>
      </c>
      <c r="E231" s="16" t="s">
        <v>53</v>
      </c>
      <c r="F231" s="15">
        <v>1050</v>
      </c>
    </row>
    <row r="232" spans="1:6" ht="330" x14ac:dyDescent="0.25">
      <c r="A232" s="19" t="s">
        <v>782</v>
      </c>
      <c r="B232" s="14" t="s">
        <v>28</v>
      </c>
      <c r="C232" s="14" t="s">
        <v>28</v>
      </c>
      <c r="D232" s="125" t="s">
        <v>781</v>
      </c>
      <c r="E232" s="16" t="s">
        <v>53</v>
      </c>
      <c r="F232" s="15">
        <v>1050</v>
      </c>
    </row>
    <row r="233" spans="1:6" ht="135" x14ac:dyDescent="0.25">
      <c r="A233" s="26" t="s">
        <v>497</v>
      </c>
      <c r="B233" s="14" t="s">
        <v>28</v>
      </c>
      <c r="C233" s="14" t="s">
        <v>28</v>
      </c>
      <c r="D233" s="16" t="s">
        <v>499</v>
      </c>
      <c r="E233" s="16"/>
      <c r="F233" s="15">
        <v>100000</v>
      </c>
    </row>
    <row r="234" spans="1:6" ht="285" x14ac:dyDescent="0.25">
      <c r="A234" s="26" t="s">
        <v>498</v>
      </c>
      <c r="B234" s="14" t="s">
        <v>28</v>
      </c>
      <c r="C234" s="14" t="s">
        <v>28</v>
      </c>
      <c r="D234" s="16" t="s">
        <v>500</v>
      </c>
      <c r="E234" s="28"/>
      <c r="F234" s="15">
        <v>100000</v>
      </c>
    </row>
    <row r="235" spans="1:6" ht="409.5" x14ac:dyDescent="0.25">
      <c r="A235" s="12" t="s">
        <v>712</v>
      </c>
      <c r="B235" s="14" t="s">
        <v>28</v>
      </c>
      <c r="C235" s="14" t="s">
        <v>28</v>
      </c>
      <c r="D235" s="16" t="s">
        <v>555</v>
      </c>
      <c r="E235" s="16" t="s">
        <v>1</v>
      </c>
      <c r="F235" s="15">
        <v>100000</v>
      </c>
    </row>
    <row r="236" spans="1:6" ht="28.5" x14ac:dyDescent="0.2">
      <c r="A236" s="24" t="s">
        <v>31</v>
      </c>
      <c r="B236" s="9" t="s">
        <v>20</v>
      </c>
      <c r="C236" s="9"/>
      <c r="D236" s="23"/>
      <c r="E236" s="23"/>
      <c r="F236" s="129">
        <v>925050.6</v>
      </c>
    </row>
    <row r="237" spans="1:6" ht="57" x14ac:dyDescent="0.2">
      <c r="A237" s="24" t="s">
        <v>32</v>
      </c>
      <c r="B237" s="9" t="s">
        <v>20</v>
      </c>
      <c r="C237" s="9" t="s">
        <v>15</v>
      </c>
      <c r="D237" s="23"/>
      <c r="E237" s="23"/>
      <c r="F237" s="11">
        <v>167388.9</v>
      </c>
    </row>
    <row r="238" spans="1:6" ht="409.5" x14ac:dyDescent="0.25">
      <c r="A238" s="24" t="s">
        <v>714</v>
      </c>
      <c r="B238" s="14" t="s">
        <v>20</v>
      </c>
      <c r="C238" s="14" t="s">
        <v>15</v>
      </c>
      <c r="D238" s="25" t="s">
        <v>16</v>
      </c>
      <c r="E238" s="25"/>
      <c r="F238" s="11">
        <v>167388.9</v>
      </c>
    </row>
    <row r="239" spans="1:6" ht="409.5" x14ac:dyDescent="0.25">
      <c r="A239" s="19" t="s">
        <v>715</v>
      </c>
      <c r="B239" s="14" t="s">
        <v>20</v>
      </c>
      <c r="C239" s="14" t="s">
        <v>15</v>
      </c>
      <c r="D239" s="25" t="s">
        <v>191</v>
      </c>
      <c r="E239" s="25"/>
      <c r="F239" s="15">
        <v>2655.6</v>
      </c>
    </row>
    <row r="240" spans="1:6" ht="390" x14ac:dyDescent="0.25">
      <c r="A240" s="19" t="s">
        <v>443</v>
      </c>
      <c r="B240" s="14" t="s">
        <v>20</v>
      </c>
      <c r="C240" s="14" t="s">
        <v>15</v>
      </c>
      <c r="D240" s="25" t="s">
        <v>441</v>
      </c>
      <c r="E240" s="25"/>
      <c r="F240" s="15">
        <v>2655.6</v>
      </c>
    </row>
    <row r="241" spans="1:6" ht="409.5" x14ac:dyDescent="0.25">
      <c r="A241" s="12" t="s">
        <v>729</v>
      </c>
      <c r="B241" s="14" t="s">
        <v>20</v>
      </c>
      <c r="C241" s="14" t="s">
        <v>15</v>
      </c>
      <c r="D241" s="16" t="s">
        <v>684</v>
      </c>
      <c r="E241" s="44">
        <v>600</v>
      </c>
      <c r="F241" s="15">
        <v>2642.3</v>
      </c>
    </row>
    <row r="242" spans="1:6" ht="409.5" x14ac:dyDescent="0.25">
      <c r="A242" s="19" t="s">
        <v>730</v>
      </c>
      <c r="B242" s="14" t="s">
        <v>20</v>
      </c>
      <c r="C242" s="14" t="s">
        <v>15</v>
      </c>
      <c r="D242" s="25" t="s">
        <v>731</v>
      </c>
      <c r="E242" s="27">
        <v>600</v>
      </c>
      <c r="F242" s="15">
        <v>13.3</v>
      </c>
    </row>
    <row r="243" spans="1:6" ht="270" x14ac:dyDescent="0.25">
      <c r="A243" s="19" t="s">
        <v>718</v>
      </c>
      <c r="B243" s="14" t="s">
        <v>20</v>
      </c>
      <c r="C243" s="14" t="s">
        <v>15</v>
      </c>
      <c r="D243" s="25" t="s">
        <v>163</v>
      </c>
      <c r="E243" s="25"/>
      <c r="F243" s="15">
        <v>164733.29999999999</v>
      </c>
    </row>
    <row r="244" spans="1:6" ht="315" x14ac:dyDescent="0.25">
      <c r="A244" s="19" t="s">
        <v>427</v>
      </c>
      <c r="B244" s="14" t="s">
        <v>20</v>
      </c>
      <c r="C244" s="14" t="s">
        <v>15</v>
      </c>
      <c r="D244" s="25" t="s">
        <v>162</v>
      </c>
      <c r="E244" s="25"/>
      <c r="F244" s="15">
        <v>164733.29999999999</v>
      </c>
    </row>
    <row r="245" spans="1:6" ht="409.5" x14ac:dyDescent="0.25">
      <c r="A245" s="19" t="s">
        <v>174</v>
      </c>
      <c r="B245" s="14" t="s">
        <v>20</v>
      </c>
      <c r="C245" s="14" t="s">
        <v>15</v>
      </c>
      <c r="D245" s="25" t="s">
        <v>170</v>
      </c>
      <c r="E245" s="27">
        <v>600</v>
      </c>
      <c r="F245" s="15">
        <v>5784.1</v>
      </c>
    </row>
    <row r="246" spans="1:6" ht="409.5" x14ac:dyDescent="0.25">
      <c r="A246" s="19" t="s">
        <v>176</v>
      </c>
      <c r="B246" s="14" t="s">
        <v>20</v>
      </c>
      <c r="C246" s="14" t="s">
        <v>15</v>
      </c>
      <c r="D246" s="25" t="s">
        <v>172</v>
      </c>
      <c r="E246" s="27">
        <v>600</v>
      </c>
      <c r="F246" s="15">
        <v>16980.8</v>
      </c>
    </row>
    <row r="247" spans="1:6" ht="409.5" x14ac:dyDescent="0.25">
      <c r="A247" s="19" t="s">
        <v>177</v>
      </c>
      <c r="B247" s="14" t="s">
        <v>20</v>
      </c>
      <c r="C247" s="14" t="s">
        <v>15</v>
      </c>
      <c r="D247" s="25" t="s">
        <v>173</v>
      </c>
      <c r="E247" s="27">
        <v>600</v>
      </c>
      <c r="F247" s="15">
        <v>141968.4</v>
      </c>
    </row>
    <row r="248" spans="1:6" ht="42.75" x14ac:dyDescent="0.2">
      <c r="A248" s="24" t="s">
        <v>33</v>
      </c>
      <c r="B248" s="9" t="s">
        <v>20</v>
      </c>
      <c r="C248" s="9" t="s">
        <v>16</v>
      </c>
      <c r="D248" s="23"/>
      <c r="E248" s="23"/>
      <c r="F248" s="11">
        <v>583567.9</v>
      </c>
    </row>
    <row r="249" spans="1:6" ht="409.5" x14ac:dyDescent="0.25">
      <c r="A249" s="24" t="s">
        <v>714</v>
      </c>
      <c r="B249" s="14" t="s">
        <v>20</v>
      </c>
      <c r="C249" s="14" t="s">
        <v>16</v>
      </c>
      <c r="D249" s="25" t="s">
        <v>16</v>
      </c>
      <c r="E249" s="25"/>
      <c r="F249" s="11">
        <v>583567.9</v>
      </c>
    </row>
    <row r="250" spans="1:6" ht="409.5" x14ac:dyDescent="0.25">
      <c r="A250" s="19" t="s">
        <v>715</v>
      </c>
      <c r="B250" s="14" t="s">
        <v>20</v>
      </c>
      <c r="C250" s="14" t="s">
        <v>16</v>
      </c>
      <c r="D250" s="25" t="s">
        <v>191</v>
      </c>
      <c r="E250" s="25"/>
      <c r="F250" s="15">
        <v>20756.5</v>
      </c>
    </row>
    <row r="251" spans="1:6" ht="270" x14ac:dyDescent="0.25">
      <c r="A251" s="116" t="s">
        <v>215</v>
      </c>
      <c r="B251" s="14" t="s">
        <v>20</v>
      </c>
      <c r="C251" s="14" t="s">
        <v>16</v>
      </c>
      <c r="D251" s="16" t="s">
        <v>207</v>
      </c>
      <c r="E251" s="25"/>
      <c r="F251" s="15">
        <v>2010.2</v>
      </c>
    </row>
    <row r="252" spans="1:6" ht="409.5" x14ac:dyDescent="0.25">
      <c r="A252" s="116" t="s">
        <v>719</v>
      </c>
      <c r="B252" s="14" t="s">
        <v>20</v>
      </c>
      <c r="C252" s="14" t="s">
        <v>16</v>
      </c>
      <c r="D252" s="16" t="s">
        <v>691</v>
      </c>
      <c r="E252" s="28">
        <v>600</v>
      </c>
      <c r="F252" s="15">
        <v>1000</v>
      </c>
    </row>
    <row r="253" spans="1:6" ht="409.5" x14ac:dyDescent="0.25">
      <c r="A253" s="116" t="s">
        <v>693</v>
      </c>
      <c r="B253" s="14" t="s">
        <v>20</v>
      </c>
      <c r="C253" s="14" t="s">
        <v>16</v>
      </c>
      <c r="D253" s="117" t="s">
        <v>692</v>
      </c>
      <c r="E253" s="27">
        <v>600</v>
      </c>
      <c r="F253" s="15">
        <v>1000</v>
      </c>
    </row>
    <row r="254" spans="1:6" ht="409.5" x14ac:dyDescent="0.25">
      <c r="A254" s="116" t="s">
        <v>728</v>
      </c>
      <c r="B254" s="14" t="s">
        <v>20</v>
      </c>
      <c r="C254" s="14" t="s">
        <v>16</v>
      </c>
      <c r="D254" s="16" t="s">
        <v>524</v>
      </c>
      <c r="E254" s="28">
        <v>600</v>
      </c>
      <c r="F254" s="15">
        <v>5.0999999999999996</v>
      </c>
    </row>
    <row r="255" spans="1:6" ht="409.5" x14ac:dyDescent="0.25">
      <c r="A255" s="116" t="s">
        <v>751</v>
      </c>
      <c r="B255" s="14" t="s">
        <v>20</v>
      </c>
      <c r="C255" s="14" t="s">
        <v>16</v>
      </c>
      <c r="D255" s="16" t="s">
        <v>752</v>
      </c>
      <c r="E255" s="28">
        <v>600</v>
      </c>
      <c r="F255" s="15">
        <v>5.0999999999999996</v>
      </c>
    </row>
    <row r="256" spans="1:6" ht="390" x14ac:dyDescent="0.25">
      <c r="A256" s="19" t="s">
        <v>443</v>
      </c>
      <c r="B256" s="14" t="s">
        <v>20</v>
      </c>
      <c r="C256" s="14" t="s">
        <v>16</v>
      </c>
      <c r="D256" s="25" t="s">
        <v>441</v>
      </c>
      <c r="E256" s="25"/>
      <c r="F256" s="15">
        <v>16384.7</v>
      </c>
    </row>
    <row r="257" spans="1:6" ht="409.5" x14ac:dyDescent="0.25">
      <c r="A257" s="19" t="s">
        <v>729</v>
      </c>
      <c r="B257" s="14" t="s">
        <v>20</v>
      </c>
      <c r="C257" s="14" t="s">
        <v>16</v>
      </c>
      <c r="D257" s="25" t="s">
        <v>684</v>
      </c>
      <c r="E257" s="27">
        <v>600</v>
      </c>
      <c r="F257" s="15">
        <v>13057.7</v>
      </c>
    </row>
    <row r="258" spans="1:6" ht="409.5" x14ac:dyDescent="0.25">
      <c r="A258" s="19" t="s">
        <v>444</v>
      </c>
      <c r="B258" s="14" t="s">
        <v>20</v>
      </c>
      <c r="C258" s="14" t="s">
        <v>16</v>
      </c>
      <c r="D258" s="25" t="s">
        <v>442</v>
      </c>
      <c r="E258" s="27">
        <v>600</v>
      </c>
      <c r="F258" s="15">
        <v>3261.3</v>
      </c>
    </row>
    <row r="259" spans="1:6" ht="409.5" x14ac:dyDescent="0.25">
      <c r="A259" s="19" t="s">
        <v>730</v>
      </c>
      <c r="B259" s="14" t="s">
        <v>20</v>
      </c>
      <c r="C259" s="14" t="s">
        <v>16</v>
      </c>
      <c r="D259" s="25" t="s">
        <v>731</v>
      </c>
      <c r="E259" s="27">
        <v>600</v>
      </c>
      <c r="F259" s="15">
        <v>65.7</v>
      </c>
    </row>
    <row r="260" spans="1:6" ht="285" x14ac:dyDescent="0.25">
      <c r="A260" s="19" t="s">
        <v>193</v>
      </c>
      <c r="B260" s="14" t="s">
        <v>20</v>
      </c>
      <c r="C260" s="14" t="s">
        <v>16</v>
      </c>
      <c r="D260" s="25" t="s">
        <v>192</v>
      </c>
      <c r="E260" s="25"/>
      <c r="F260" s="15">
        <v>2361.6</v>
      </c>
    </row>
    <row r="261" spans="1:6" ht="409.5" x14ac:dyDescent="0.25">
      <c r="A261" s="19" t="s">
        <v>194</v>
      </c>
      <c r="B261" s="14" t="s">
        <v>20</v>
      </c>
      <c r="C261" s="14" t="s">
        <v>16</v>
      </c>
      <c r="D261" s="25" t="s">
        <v>190</v>
      </c>
      <c r="E261" s="27">
        <v>600</v>
      </c>
      <c r="F261" s="15">
        <v>2361.6</v>
      </c>
    </row>
    <row r="262" spans="1:6" ht="270" x14ac:dyDescent="0.25">
      <c r="A262" s="19" t="s">
        <v>718</v>
      </c>
      <c r="B262" s="14" t="s">
        <v>20</v>
      </c>
      <c r="C262" s="14" t="s">
        <v>16</v>
      </c>
      <c r="D262" s="25" t="s">
        <v>163</v>
      </c>
      <c r="E262" s="25"/>
      <c r="F262" s="15">
        <v>562811.4</v>
      </c>
    </row>
    <row r="263" spans="1:6" ht="315" x14ac:dyDescent="0.25">
      <c r="A263" s="19" t="s">
        <v>427</v>
      </c>
      <c r="B263" s="14" t="s">
        <v>20</v>
      </c>
      <c r="C263" s="14" t="s">
        <v>16</v>
      </c>
      <c r="D263" s="25" t="s">
        <v>162</v>
      </c>
      <c r="E263" s="25"/>
      <c r="F263" s="15">
        <v>562811.4</v>
      </c>
    </row>
    <row r="264" spans="1:6" ht="409.5" x14ac:dyDescent="0.25">
      <c r="A264" s="19" t="s">
        <v>174</v>
      </c>
      <c r="B264" s="14" t="s">
        <v>20</v>
      </c>
      <c r="C264" s="14" t="s">
        <v>16</v>
      </c>
      <c r="D264" s="25" t="s">
        <v>170</v>
      </c>
      <c r="E264" s="27">
        <v>600</v>
      </c>
      <c r="F264" s="15">
        <v>14878.2</v>
      </c>
    </row>
    <row r="265" spans="1:6" ht="409.5" x14ac:dyDescent="0.25">
      <c r="A265" s="19" t="s">
        <v>175</v>
      </c>
      <c r="B265" s="14" t="s">
        <v>20</v>
      </c>
      <c r="C265" s="14" t="s">
        <v>16</v>
      </c>
      <c r="D265" s="25" t="s">
        <v>171</v>
      </c>
      <c r="E265" s="27">
        <v>600</v>
      </c>
      <c r="F265" s="15">
        <v>1567</v>
      </c>
    </row>
    <row r="266" spans="1:6" ht="409.5" x14ac:dyDescent="0.25">
      <c r="A266" s="19" t="s">
        <v>732</v>
      </c>
      <c r="B266" s="14" t="s">
        <v>20</v>
      </c>
      <c r="C266" s="14" t="s">
        <v>16</v>
      </c>
      <c r="D266" s="25" t="s">
        <v>733</v>
      </c>
      <c r="E266" s="27">
        <v>600</v>
      </c>
      <c r="F266" s="15">
        <v>5468.4</v>
      </c>
    </row>
    <row r="267" spans="1:6" ht="409.5" x14ac:dyDescent="0.25">
      <c r="A267" s="19" t="s">
        <v>734</v>
      </c>
      <c r="B267" s="14" t="s">
        <v>20</v>
      </c>
      <c r="C267" s="14" t="s">
        <v>16</v>
      </c>
      <c r="D267" s="25" t="s">
        <v>735</v>
      </c>
      <c r="E267" s="27">
        <v>600</v>
      </c>
      <c r="F267" s="15">
        <v>6930.9</v>
      </c>
    </row>
    <row r="268" spans="1:6" ht="409.5" x14ac:dyDescent="0.25">
      <c r="A268" s="19" t="s">
        <v>180</v>
      </c>
      <c r="B268" s="14" t="s">
        <v>20</v>
      </c>
      <c r="C268" s="14" t="s">
        <v>16</v>
      </c>
      <c r="D268" s="25" t="s">
        <v>178</v>
      </c>
      <c r="E268" s="27">
        <v>600</v>
      </c>
      <c r="F268" s="15">
        <v>104092.5</v>
      </c>
    </row>
    <row r="269" spans="1:6" ht="409.5" x14ac:dyDescent="0.25">
      <c r="A269" s="19" t="s">
        <v>181</v>
      </c>
      <c r="B269" s="14" t="s">
        <v>20</v>
      </c>
      <c r="C269" s="14" t="s">
        <v>16</v>
      </c>
      <c r="D269" s="25" t="s">
        <v>179</v>
      </c>
      <c r="E269" s="27">
        <v>600</v>
      </c>
      <c r="F269" s="15">
        <v>355128.6</v>
      </c>
    </row>
    <row r="270" spans="1:6" ht="409.5" x14ac:dyDescent="0.25">
      <c r="A270" s="19" t="s">
        <v>184</v>
      </c>
      <c r="B270" s="14" t="s">
        <v>20</v>
      </c>
      <c r="C270" s="14" t="s">
        <v>16</v>
      </c>
      <c r="D270" s="25" t="s">
        <v>182</v>
      </c>
      <c r="E270" s="27">
        <v>600</v>
      </c>
      <c r="F270" s="15">
        <v>17272.5</v>
      </c>
    </row>
    <row r="271" spans="1:6" ht="409.5" x14ac:dyDescent="0.25">
      <c r="A271" s="19" t="s">
        <v>185</v>
      </c>
      <c r="B271" s="14" t="s">
        <v>20</v>
      </c>
      <c r="C271" s="14" t="s">
        <v>16</v>
      </c>
      <c r="D271" s="27" t="s">
        <v>183</v>
      </c>
      <c r="E271" s="27">
        <v>600</v>
      </c>
      <c r="F271" s="15">
        <v>57473.3</v>
      </c>
    </row>
    <row r="272" spans="1:6" ht="85.5" x14ac:dyDescent="0.2">
      <c r="A272" s="45" t="s">
        <v>522</v>
      </c>
      <c r="B272" s="9" t="s">
        <v>20</v>
      </c>
      <c r="C272" s="9" t="s">
        <v>17</v>
      </c>
      <c r="D272" s="46"/>
      <c r="E272" s="46"/>
      <c r="F272" s="11">
        <v>157745.4</v>
      </c>
    </row>
    <row r="273" spans="1:6" ht="409.5" x14ac:dyDescent="0.25">
      <c r="A273" s="45" t="s">
        <v>714</v>
      </c>
      <c r="B273" s="14" t="s">
        <v>20</v>
      </c>
      <c r="C273" s="14" t="s">
        <v>17</v>
      </c>
      <c r="D273" s="16" t="s">
        <v>16</v>
      </c>
      <c r="E273" s="16"/>
      <c r="F273" s="11">
        <v>157745.4</v>
      </c>
    </row>
    <row r="274" spans="1:6" ht="409.5" x14ac:dyDescent="0.25">
      <c r="A274" s="26" t="s">
        <v>715</v>
      </c>
      <c r="B274" s="14" t="s">
        <v>20</v>
      </c>
      <c r="C274" s="14" t="s">
        <v>17</v>
      </c>
      <c r="D274" s="16" t="s">
        <v>191</v>
      </c>
      <c r="E274" s="16"/>
      <c r="F274" s="15">
        <v>6040.6</v>
      </c>
    </row>
    <row r="275" spans="1:6" ht="270" x14ac:dyDescent="0.25">
      <c r="A275" s="116" t="s">
        <v>215</v>
      </c>
      <c r="B275" s="14" t="s">
        <v>20</v>
      </c>
      <c r="C275" s="14" t="s">
        <v>17</v>
      </c>
      <c r="D275" s="16" t="s">
        <v>207</v>
      </c>
      <c r="E275" s="16"/>
      <c r="F275" s="15">
        <v>764</v>
      </c>
    </row>
    <row r="276" spans="1:6" ht="409.5" x14ac:dyDescent="0.25">
      <c r="A276" s="118" t="s">
        <v>695</v>
      </c>
      <c r="B276" s="14" t="s">
        <v>20</v>
      </c>
      <c r="C276" s="14" t="s">
        <v>17</v>
      </c>
      <c r="D276" s="117" t="s">
        <v>694</v>
      </c>
      <c r="E276" s="44">
        <v>600</v>
      </c>
      <c r="F276" s="15">
        <v>500</v>
      </c>
    </row>
    <row r="277" spans="1:6" ht="409.5" x14ac:dyDescent="0.25">
      <c r="A277" s="118" t="s">
        <v>748</v>
      </c>
      <c r="B277" s="14" t="s">
        <v>20</v>
      </c>
      <c r="C277" s="14" t="s">
        <v>17</v>
      </c>
      <c r="D277" s="117" t="s">
        <v>747</v>
      </c>
      <c r="E277" s="44">
        <v>600</v>
      </c>
      <c r="F277" s="15">
        <v>2.6</v>
      </c>
    </row>
    <row r="278" spans="1:6" ht="409.5" x14ac:dyDescent="0.25">
      <c r="A278" s="119" t="s">
        <v>686</v>
      </c>
      <c r="B278" s="17" t="s">
        <v>20</v>
      </c>
      <c r="C278" s="17" t="s">
        <v>17</v>
      </c>
      <c r="D278" s="126" t="s">
        <v>685</v>
      </c>
      <c r="E278" s="18">
        <v>600</v>
      </c>
      <c r="F278" s="67">
        <v>260</v>
      </c>
    </row>
    <row r="279" spans="1:6" ht="409.5" x14ac:dyDescent="0.25">
      <c r="A279" s="116" t="s">
        <v>749</v>
      </c>
      <c r="B279" s="14" t="s">
        <v>20</v>
      </c>
      <c r="C279" s="14" t="s">
        <v>17</v>
      </c>
      <c r="D279" s="117" t="s">
        <v>750</v>
      </c>
      <c r="E279" s="16">
        <v>600</v>
      </c>
      <c r="F279" s="15">
        <v>1.4</v>
      </c>
    </row>
    <row r="280" spans="1:6" ht="390" x14ac:dyDescent="0.25">
      <c r="A280" s="12" t="s">
        <v>443</v>
      </c>
      <c r="B280" s="14" t="s">
        <v>20</v>
      </c>
      <c r="C280" s="14" t="s">
        <v>17</v>
      </c>
      <c r="D280" s="16" t="s">
        <v>441</v>
      </c>
      <c r="E280" s="16"/>
      <c r="F280" s="15">
        <v>5132.6000000000004</v>
      </c>
    </row>
    <row r="281" spans="1:6" ht="409.5" x14ac:dyDescent="0.25">
      <c r="A281" s="12" t="s">
        <v>729</v>
      </c>
      <c r="B281" s="14" t="s">
        <v>20</v>
      </c>
      <c r="C281" s="14" t="s">
        <v>17</v>
      </c>
      <c r="D281" s="44" t="s">
        <v>684</v>
      </c>
      <c r="E281" s="16">
        <v>600</v>
      </c>
      <c r="F281" s="15">
        <v>5000</v>
      </c>
    </row>
    <row r="282" spans="1:6" ht="409.5" x14ac:dyDescent="0.25">
      <c r="A282" s="12" t="s">
        <v>730</v>
      </c>
      <c r="B282" s="14" t="s">
        <v>20</v>
      </c>
      <c r="C282" s="14" t="s">
        <v>17</v>
      </c>
      <c r="D282" s="44" t="s">
        <v>731</v>
      </c>
      <c r="E282" s="16">
        <v>600</v>
      </c>
      <c r="F282" s="15">
        <v>25.2</v>
      </c>
    </row>
    <row r="283" spans="1:6" ht="409.5" x14ac:dyDescent="0.25">
      <c r="A283" s="12" t="s">
        <v>444</v>
      </c>
      <c r="B283" s="14" t="s">
        <v>20</v>
      </c>
      <c r="C283" s="14" t="s">
        <v>17</v>
      </c>
      <c r="D283" s="44" t="s">
        <v>442</v>
      </c>
      <c r="E283" s="16">
        <v>600</v>
      </c>
      <c r="F283" s="15">
        <v>107.4</v>
      </c>
    </row>
    <row r="284" spans="1:6" ht="285" x14ac:dyDescent="0.25">
      <c r="A284" s="26" t="s">
        <v>193</v>
      </c>
      <c r="B284" s="14" t="s">
        <v>20</v>
      </c>
      <c r="C284" s="14" t="s">
        <v>17</v>
      </c>
      <c r="D284" s="16" t="s">
        <v>192</v>
      </c>
      <c r="E284" s="16"/>
      <c r="F284" s="15">
        <v>144</v>
      </c>
    </row>
    <row r="285" spans="1:6" ht="409.5" x14ac:dyDescent="0.25">
      <c r="A285" s="26" t="s">
        <v>194</v>
      </c>
      <c r="B285" s="14" t="s">
        <v>20</v>
      </c>
      <c r="C285" s="14" t="s">
        <v>17</v>
      </c>
      <c r="D285" s="16" t="s">
        <v>190</v>
      </c>
      <c r="E285" s="16">
        <v>600</v>
      </c>
      <c r="F285" s="15">
        <v>144</v>
      </c>
    </row>
    <row r="286" spans="1:6" ht="270" x14ac:dyDescent="0.25">
      <c r="A286" s="26" t="s">
        <v>718</v>
      </c>
      <c r="B286" s="14" t="s">
        <v>20</v>
      </c>
      <c r="C286" s="14" t="s">
        <v>17</v>
      </c>
      <c r="D286" s="16" t="s">
        <v>163</v>
      </c>
      <c r="E286" s="16"/>
      <c r="F286" s="15">
        <v>151704.79999999999</v>
      </c>
    </row>
    <row r="287" spans="1:6" ht="315" x14ac:dyDescent="0.25">
      <c r="A287" s="26" t="s">
        <v>427</v>
      </c>
      <c r="B287" s="14" t="s">
        <v>20</v>
      </c>
      <c r="C287" s="14" t="s">
        <v>17</v>
      </c>
      <c r="D287" s="16" t="s">
        <v>162</v>
      </c>
      <c r="E287" s="16"/>
      <c r="F287" s="15">
        <v>151704.79999999999</v>
      </c>
    </row>
    <row r="288" spans="1:6" ht="409.5" x14ac:dyDescent="0.25">
      <c r="A288" s="26" t="s">
        <v>174</v>
      </c>
      <c r="B288" s="14" t="s">
        <v>20</v>
      </c>
      <c r="C288" s="14" t="s">
        <v>17</v>
      </c>
      <c r="D288" s="16" t="s">
        <v>170</v>
      </c>
      <c r="E288" s="16">
        <v>600</v>
      </c>
      <c r="F288" s="15">
        <v>4972.8999999999996</v>
      </c>
    </row>
    <row r="289" spans="1:6" ht="409.5" x14ac:dyDescent="0.25">
      <c r="A289" s="26" t="s">
        <v>175</v>
      </c>
      <c r="B289" s="14" t="s">
        <v>20</v>
      </c>
      <c r="C289" s="14" t="s">
        <v>17</v>
      </c>
      <c r="D289" s="14" t="s">
        <v>171</v>
      </c>
      <c r="E289" s="16">
        <v>600</v>
      </c>
      <c r="F289" s="15">
        <v>27.6</v>
      </c>
    </row>
    <row r="290" spans="1:6" ht="409.5" x14ac:dyDescent="0.25">
      <c r="A290" s="26" t="s">
        <v>189</v>
      </c>
      <c r="B290" s="14" t="s">
        <v>20</v>
      </c>
      <c r="C290" s="14" t="s">
        <v>17</v>
      </c>
      <c r="D290" s="16" t="s">
        <v>187</v>
      </c>
      <c r="E290" s="16">
        <v>600</v>
      </c>
      <c r="F290" s="15">
        <v>127206.5</v>
      </c>
    </row>
    <row r="291" spans="1:6" ht="409.5" x14ac:dyDescent="0.25">
      <c r="A291" s="26" t="s">
        <v>188</v>
      </c>
      <c r="B291" s="14" t="s">
        <v>20</v>
      </c>
      <c r="C291" s="14" t="s">
        <v>17</v>
      </c>
      <c r="D291" s="16" t="s">
        <v>186</v>
      </c>
      <c r="E291" s="16">
        <v>600</v>
      </c>
      <c r="F291" s="15">
        <v>19497.8</v>
      </c>
    </row>
    <row r="292" spans="1:6" ht="57" x14ac:dyDescent="0.2">
      <c r="A292" s="24" t="s">
        <v>528</v>
      </c>
      <c r="B292" s="9" t="s">
        <v>20</v>
      </c>
      <c r="C292" s="9" t="s">
        <v>20</v>
      </c>
      <c r="D292" s="23"/>
      <c r="E292" s="23"/>
      <c r="F292" s="11">
        <v>15857.5</v>
      </c>
    </row>
    <row r="293" spans="1:6" ht="409.5" x14ac:dyDescent="0.25">
      <c r="A293" s="24" t="s">
        <v>714</v>
      </c>
      <c r="B293" s="14" t="s">
        <v>20</v>
      </c>
      <c r="C293" s="14" t="s">
        <v>20</v>
      </c>
      <c r="D293" s="25" t="s">
        <v>16</v>
      </c>
      <c r="E293" s="25"/>
      <c r="F293" s="11">
        <v>15857.5</v>
      </c>
    </row>
    <row r="294" spans="1:6" ht="409.5" x14ac:dyDescent="0.25">
      <c r="A294" s="19" t="s">
        <v>715</v>
      </c>
      <c r="B294" s="14" t="s">
        <v>20</v>
      </c>
      <c r="C294" s="14" t="s">
        <v>20</v>
      </c>
      <c r="D294" s="25" t="s">
        <v>191</v>
      </c>
      <c r="E294" s="25"/>
      <c r="F294" s="15">
        <v>15857.5</v>
      </c>
    </row>
    <row r="295" spans="1:6" ht="150" x14ac:dyDescent="0.25">
      <c r="A295" s="19" t="s">
        <v>197</v>
      </c>
      <c r="B295" s="14" t="s">
        <v>20</v>
      </c>
      <c r="C295" s="14" t="s">
        <v>20</v>
      </c>
      <c r="D295" s="25" t="s">
        <v>196</v>
      </c>
      <c r="E295" s="25"/>
      <c r="F295" s="15">
        <v>12470.9</v>
      </c>
    </row>
    <row r="296" spans="1:6" ht="409.5" x14ac:dyDescent="0.25">
      <c r="A296" s="19" t="s">
        <v>698</v>
      </c>
      <c r="B296" s="14" t="s">
        <v>20</v>
      </c>
      <c r="C296" s="14" t="s">
        <v>20</v>
      </c>
      <c r="D296" s="25" t="s">
        <v>596</v>
      </c>
      <c r="E296" s="27">
        <v>600</v>
      </c>
      <c r="F296" s="15">
        <v>6237</v>
      </c>
    </row>
    <row r="297" spans="1:6" ht="409.5" x14ac:dyDescent="0.25">
      <c r="A297" s="12" t="s">
        <v>699</v>
      </c>
      <c r="B297" s="14" t="s">
        <v>20</v>
      </c>
      <c r="C297" s="14" t="s">
        <v>20</v>
      </c>
      <c r="D297" s="25" t="s">
        <v>529</v>
      </c>
      <c r="E297" s="27">
        <v>600</v>
      </c>
      <c r="F297" s="15">
        <v>129.1</v>
      </c>
    </row>
    <row r="298" spans="1:6" ht="375" x14ac:dyDescent="0.25">
      <c r="A298" s="19" t="s">
        <v>407</v>
      </c>
      <c r="B298" s="14" t="s">
        <v>20</v>
      </c>
      <c r="C298" s="14" t="s">
        <v>20</v>
      </c>
      <c r="D298" s="25" t="s">
        <v>195</v>
      </c>
      <c r="E298" s="27">
        <v>200</v>
      </c>
      <c r="F298" s="15">
        <v>5175.8</v>
      </c>
    </row>
    <row r="299" spans="1:6" ht="315" x14ac:dyDescent="0.25">
      <c r="A299" s="19" t="s">
        <v>773</v>
      </c>
      <c r="B299" s="14" t="s">
        <v>20</v>
      </c>
      <c r="C299" s="14" t="s">
        <v>20</v>
      </c>
      <c r="D299" s="25" t="s">
        <v>195</v>
      </c>
      <c r="E299" s="27">
        <v>300</v>
      </c>
      <c r="F299" s="15">
        <v>743.8</v>
      </c>
    </row>
    <row r="300" spans="1:6" ht="409.5" x14ac:dyDescent="0.25">
      <c r="A300" s="19" t="s">
        <v>400</v>
      </c>
      <c r="B300" s="14" t="s">
        <v>20</v>
      </c>
      <c r="C300" s="14" t="s">
        <v>20</v>
      </c>
      <c r="D300" s="25" t="s">
        <v>195</v>
      </c>
      <c r="E300" s="27">
        <v>600</v>
      </c>
      <c r="F300" s="15">
        <v>185.2</v>
      </c>
    </row>
    <row r="301" spans="1:6" ht="165" x14ac:dyDescent="0.25">
      <c r="A301" s="19" t="s">
        <v>713</v>
      </c>
      <c r="B301" s="14" t="s">
        <v>20</v>
      </c>
      <c r="C301" s="14" t="s">
        <v>20</v>
      </c>
      <c r="D301" s="44" t="s">
        <v>683</v>
      </c>
      <c r="E301" s="27"/>
      <c r="F301" s="15">
        <v>3386.6</v>
      </c>
    </row>
    <row r="302" spans="1:6" ht="409.5" x14ac:dyDescent="0.25">
      <c r="A302" s="12" t="s">
        <v>682</v>
      </c>
      <c r="B302" s="14" t="s">
        <v>20</v>
      </c>
      <c r="C302" s="14" t="s">
        <v>20</v>
      </c>
      <c r="D302" s="44" t="s">
        <v>681</v>
      </c>
      <c r="E302" s="27">
        <v>600</v>
      </c>
      <c r="F302" s="15">
        <v>3386.6</v>
      </c>
    </row>
    <row r="303" spans="1:6" ht="85.5" x14ac:dyDescent="0.2">
      <c r="A303" s="24" t="s">
        <v>34</v>
      </c>
      <c r="B303" s="9" t="s">
        <v>20</v>
      </c>
      <c r="C303" s="9" t="s">
        <v>35</v>
      </c>
      <c r="D303" s="23"/>
      <c r="E303" s="23"/>
      <c r="F303" s="11">
        <v>490.9</v>
      </c>
    </row>
    <row r="304" spans="1:6" ht="409.5" x14ac:dyDescent="0.25">
      <c r="A304" s="24" t="s">
        <v>714</v>
      </c>
      <c r="B304" s="14" t="s">
        <v>20</v>
      </c>
      <c r="C304" s="14" t="s">
        <v>35</v>
      </c>
      <c r="D304" s="25" t="s">
        <v>16</v>
      </c>
      <c r="E304" s="25"/>
      <c r="F304" s="11">
        <v>490.9</v>
      </c>
    </row>
    <row r="305" spans="1:6" ht="409.5" x14ac:dyDescent="0.25">
      <c r="A305" s="19" t="s">
        <v>715</v>
      </c>
      <c r="B305" s="14" t="s">
        <v>20</v>
      </c>
      <c r="C305" s="14" t="s">
        <v>35</v>
      </c>
      <c r="D305" s="25" t="s">
        <v>191</v>
      </c>
      <c r="E305" s="25"/>
      <c r="F305" s="15">
        <v>225</v>
      </c>
    </row>
    <row r="306" spans="1:6" ht="180" x14ac:dyDescent="0.25">
      <c r="A306" s="19" t="s">
        <v>203</v>
      </c>
      <c r="B306" s="14" t="s">
        <v>20</v>
      </c>
      <c r="C306" s="14" t="s">
        <v>35</v>
      </c>
      <c r="D306" s="25" t="s">
        <v>198</v>
      </c>
      <c r="E306" s="25"/>
      <c r="F306" s="15">
        <v>60</v>
      </c>
    </row>
    <row r="307" spans="1:6" ht="409.5" x14ac:dyDescent="0.25">
      <c r="A307" s="19" t="s">
        <v>402</v>
      </c>
      <c r="B307" s="14" t="s">
        <v>20</v>
      </c>
      <c r="C307" s="14" t="s">
        <v>35</v>
      </c>
      <c r="D307" s="25" t="s">
        <v>199</v>
      </c>
      <c r="E307" s="27">
        <v>600</v>
      </c>
      <c r="F307" s="15">
        <v>60</v>
      </c>
    </row>
    <row r="308" spans="1:6" ht="270" x14ac:dyDescent="0.25">
      <c r="A308" s="19" t="s">
        <v>215</v>
      </c>
      <c r="B308" s="14" t="s">
        <v>20</v>
      </c>
      <c r="C308" s="14" t="s">
        <v>35</v>
      </c>
      <c r="D308" s="25" t="s">
        <v>207</v>
      </c>
      <c r="E308" s="27"/>
      <c r="F308" s="15">
        <v>165</v>
      </c>
    </row>
    <row r="309" spans="1:6" ht="409.5" x14ac:dyDescent="0.25">
      <c r="A309" s="47" t="s">
        <v>403</v>
      </c>
      <c r="B309" s="29" t="s">
        <v>20</v>
      </c>
      <c r="C309" s="29" t="s">
        <v>158</v>
      </c>
      <c r="D309" s="27" t="s">
        <v>428</v>
      </c>
      <c r="E309" s="27">
        <v>600</v>
      </c>
      <c r="F309" s="15">
        <v>165</v>
      </c>
    </row>
    <row r="310" spans="1:6" ht="270" x14ac:dyDescent="0.25">
      <c r="A310" s="19" t="s">
        <v>718</v>
      </c>
      <c r="B310" s="14" t="s">
        <v>20</v>
      </c>
      <c r="C310" s="14" t="s">
        <v>158</v>
      </c>
      <c r="D310" s="25" t="s">
        <v>163</v>
      </c>
      <c r="E310" s="25"/>
      <c r="F310" s="15">
        <v>265.89999999999998</v>
      </c>
    </row>
    <row r="311" spans="1:6" ht="180" x14ac:dyDescent="0.25">
      <c r="A311" s="19" t="s">
        <v>205</v>
      </c>
      <c r="B311" s="14" t="s">
        <v>20</v>
      </c>
      <c r="C311" s="14" t="s">
        <v>35</v>
      </c>
      <c r="D311" s="25" t="s">
        <v>201</v>
      </c>
      <c r="E311" s="25"/>
      <c r="F311" s="15">
        <v>265.89999999999998</v>
      </c>
    </row>
    <row r="312" spans="1:6" ht="390" x14ac:dyDescent="0.25">
      <c r="A312" s="19" t="s">
        <v>408</v>
      </c>
      <c r="B312" s="14" t="s">
        <v>20</v>
      </c>
      <c r="C312" s="14" t="s">
        <v>35</v>
      </c>
      <c r="D312" s="25" t="s">
        <v>202</v>
      </c>
      <c r="E312" s="25" t="s">
        <v>53</v>
      </c>
      <c r="F312" s="15">
        <v>65.900000000000006</v>
      </c>
    </row>
    <row r="313" spans="1:6" ht="409.5" x14ac:dyDescent="0.25">
      <c r="A313" s="19" t="s">
        <v>401</v>
      </c>
      <c r="B313" s="14" t="s">
        <v>20</v>
      </c>
      <c r="C313" s="14" t="s">
        <v>35</v>
      </c>
      <c r="D313" s="25" t="s">
        <v>202</v>
      </c>
      <c r="E313" s="27">
        <v>600</v>
      </c>
      <c r="F313" s="15">
        <v>200</v>
      </c>
    </row>
    <row r="314" spans="1:6" ht="71.25" x14ac:dyDescent="0.2">
      <c r="A314" s="24" t="s">
        <v>5</v>
      </c>
      <c r="B314" s="9" t="s">
        <v>26</v>
      </c>
      <c r="C314" s="9"/>
      <c r="D314" s="23"/>
      <c r="E314" s="23"/>
      <c r="F314" s="129">
        <v>132898.6</v>
      </c>
    </row>
    <row r="315" spans="1:6" ht="28.5" x14ac:dyDescent="0.2">
      <c r="A315" s="24" t="s">
        <v>36</v>
      </c>
      <c r="B315" s="9" t="s">
        <v>26</v>
      </c>
      <c r="C315" s="9" t="s">
        <v>15</v>
      </c>
      <c r="D315" s="23"/>
      <c r="E315" s="23"/>
      <c r="F315" s="11">
        <v>132398.6</v>
      </c>
    </row>
    <row r="316" spans="1:6" ht="409.5" x14ac:dyDescent="0.25">
      <c r="A316" s="24" t="s">
        <v>714</v>
      </c>
      <c r="B316" s="14" t="s">
        <v>26</v>
      </c>
      <c r="C316" s="14" t="s">
        <v>15</v>
      </c>
      <c r="D316" s="25" t="s">
        <v>16</v>
      </c>
      <c r="E316" s="25"/>
      <c r="F316" s="11">
        <v>132398.6</v>
      </c>
    </row>
    <row r="317" spans="1:6" ht="409.5" x14ac:dyDescent="0.25">
      <c r="A317" s="19" t="s">
        <v>715</v>
      </c>
      <c r="B317" s="14" t="s">
        <v>26</v>
      </c>
      <c r="C317" s="14" t="s">
        <v>15</v>
      </c>
      <c r="D317" s="25" t="s">
        <v>191</v>
      </c>
      <c r="E317" s="25"/>
      <c r="F317" s="15">
        <v>917</v>
      </c>
    </row>
    <row r="318" spans="1:6" ht="210" x14ac:dyDescent="0.25">
      <c r="A318" s="19" t="s">
        <v>204</v>
      </c>
      <c r="B318" s="14" t="s">
        <v>26</v>
      </c>
      <c r="C318" s="14" t="s">
        <v>15</v>
      </c>
      <c r="D318" s="25" t="s">
        <v>200</v>
      </c>
      <c r="E318" s="25"/>
      <c r="F318" s="15">
        <v>190.2</v>
      </c>
    </row>
    <row r="319" spans="1:6" ht="345" x14ac:dyDescent="0.25">
      <c r="A319" s="19" t="s">
        <v>737</v>
      </c>
      <c r="B319" s="14" t="s">
        <v>26</v>
      </c>
      <c r="C319" s="14" t="s">
        <v>15</v>
      </c>
      <c r="D319" s="25" t="s">
        <v>736</v>
      </c>
      <c r="E319" s="25" t="s">
        <v>53</v>
      </c>
      <c r="F319" s="15">
        <v>190.2</v>
      </c>
    </row>
    <row r="320" spans="1:6" ht="270" x14ac:dyDescent="0.25">
      <c r="A320" s="19" t="s">
        <v>215</v>
      </c>
      <c r="B320" s="14" t="s">
        <v>26</v>
      </c>
      <c r="C320" s="14" t="s">
        <v>15</v>
      </c>
      <c r="D320" s="25" t="s">
        <v>207</v>
      </c>
      <c r="E320" s="25"/>
      <c r="F320" s="15">
        <v>194</v>
      </c>
    </row>
    <row r="321" spans="1:6" ht="345" x14ac:dyDescent="0.25">
      <c r="A321" s="19" t="s">
        <v>216</v>
      </c>
      <c r="B321" s="14" t="s">
        <v>26</v>
      </c>
      <c r="C321" s="14" t="s">
        <v>15</v>
      </c>
      <c r="D321" s="25" t="s">
        <v>210</v>
      </c>
      <c r="E321" s="25" t="s">
        <v>0</v>
      </c>
      <c r="F321" s="15">
        <v>194</v>
      </c>
    </row>
    <row r="322" spans="1:6" ht="285" x14ac:dyDescent="0.25">
      <c r="A322" s="19" t="s">
        <v>193</v>
      </c>
      <c r="B322" s="14" t="s">
        <v>26</v>
      </c>
      <c r="C322" s="14" t="s">
        <v>15</v>
      </c>
      <c r="D322" s="25" t="s">
        <v>192</v>
      </c>
      <c r="E322" s="25"/>
      <c r="F322" s="15">
        <v>532.79999999999995</v>
      </c>
    </row>
    <row r="323" spans="1:6" ht="409.5" x14ac:dyDescent="0.25">
      <c r="A323" s="19" t="s">
        <v>194</v>
      </c>
      <c r="B323" s="14" t="s">
        <v>26</v>
      </c>
      <c r="C323" s="14" t="s">
        <v>15</v>
      </c>
      <c r="D323" s="25" t="s">
        <v>190</v>
      </c>
      <c r="E323" s="25" t="s">
        <v>0</v>
      </c>
      <c r="F323" s="15">
        <v>532.79999999999995</v>
      </c>
    </row>
    <row r="324" spans="1:6" ht="270" x14ac:dyDescent="0.25">
      <c r="A324" s="19" t="s">
        <v>716</v>
      </c>
      <c r="B324" s="14" t="s">
        <v>26</v>
      </c>
      <c r="C324" s="14" t="s">
        <v>15</v>
      </c>
      <c r="D324" s="25" t="s">
        <v>208</v>
      </c>
      <c r="E324" s="25"/>
      <c r="F324" s="15">
        <v>1296.0999999999999</v>
      </c>
    </row>
    <row r="325" spans="1:6" ht="409.5" x14ac:dyDescent="0.25">
      <c r="A325" s="19" t="s">
        <v>217</v>
      </c>
      <c r="B325" s="14" t="s">
        <v>26</v>
      </c>
      <c r="C325" s="14" t="s">
        <v>15</v>
      </c>
      <c r="D325" s="25" t="s">
        <v>209</v>
      </c>
      <c r="E325" s="25"/>
      <c r="F325" s="15">
        <v>1296.0999999999999</v>
      </c>
    </row>
    <row r="326" spans="1:6" ht="255" x14ac:dyDescent="0.25">
      <c r="A326" s="19" t="s">
        <v>409</v>
      </c>
      <c r="B326" s="14" t="s">
        <v>26</v>
      </c>
      <c r="C326" s="14" t="s">
        <v>15</v>
      </c>
      <c r="D326" s="25" t="s">
        <v>211</v>
      </c>
      <c r="E326" s="25" t="s">
        <v>53</v>
      </c>
      <c r="F326" s="15">
        <v>876.1</v>
      </c>
    </row>
    <row r="327" spans="1:6" ht="195" x14ac:dyDescent="0.25">
      <c r="A327" s="19" t="s">
        <v>513</v>
      </c>
      <c r="B327" s="14" t="s">
        <v>26</v>
      </c>
      <c r="C327" s="14" t="s">
        <v>15</v>
      </c>
      <c r="D327" s="25" t="s">
        <v>211</v>
      </c>
      <c r="E327" s="25" t="s">
        <v>55</v>
      </c>
      <c r="F327" s="15">
        <v>20</v>
      </c>
    </row>
    <row r="328" spans="1:6" ht="300" x14ac:dyDescent="0.25">
      <c r="A328" s="19" t="s">
        <v>404</v>
      </c>
      <c r="B328" s="14" t="s">
        <v>26</v>
      </c>
      <c r="C328" s="14" t="s">
        <v>15</v>
      </c>
      <c r="D328" s="25" t="s">
        <v>211</v>
      </c>
      <c r="E328" s="27">
        <v>600</v>
      </c>
      <c r="F328" s="15">
        <v>400</v>
      </c>
    </row>
    <row r="329" spans="1:6" ht="270" x14ac:dyDescent="0.25">
      <c r="A329" s="19" t="s">
        <v>718</v>
      </c>
      <c r="B329" s="14" t="s">
        <v>26</v>
      </c>
      <c r="C329" s="14" t="s">
        <v>15</v>
      </c>
      <c r="D329" s="25" t="s">
        <v>163</v>
      </c>
      <c r="E329" s="25"/>
      <c r="F329" s="15">
        <v>130185.5</v>
      </c>
    </row>
    <row r="330" spans="1:6" ht="315" x14ac:dyDescent="0.25">
      <c r="A330" s="19" t="s">
        <v>427</v>
      </c>
      <c r="B330" s="14" t="s">
        <v>26</v>
      </c>
      <c r="C330" s="14" t="s">
        <v>15</v>
      </c>
      <c r="D330" s="25" t="s">
        <v>162</v>
      </c>
      <c r="E330" s="25"/>
      <c r="F330" s="15">
        <v>130185.5</v>
      </c>
    </row>
    <row r="331" spans="1:6" ht="409.5" x14ac:dyDescent="0.25">
      <c r="A331" s="19" t="s">
        <v>174</v>
      </c>
      <c r="B331" s="14" t="s">
        <v>26</v>
      </c>
      <c r="C331" s="14" t="s">
        <v>15</v>
      </c>
      <c r="D331" s="25" t="s">
        <v>170</v>
      </c>
      <c r="E331" s="25" t="s">
        <v>0</v>
      </c>
      <c r="F331" s="15">
        <v>3795.9</v>
      </c>
    </row>
    <row r="332" spans="1:6" ht="409.5" x14ac:dyDescent="0.25">
      <c r="A332" s="19" t="s">
        <v>218</v>
      </c>
      <c r="B332" s="14" t="s">
        <v>26</v>
      </c>
      <c r="C332" s="14" t="s">
        <v>15</v>
      </c>
      <c r="D332" s="25" t="s">
        <v>212</v>
      </c>
      <c r="E332" s="25" t="s">
        <v>0</v>
      </c>
      <c r="F332" s="15">
        <v>75835</v>
      </c>
    </row>
    <row r="333" spans="1:6" ht="375" x14ac:dyDescent="0.25">
      <c r="A333" s="19" t="s">
        <v>219</v>
      </c>
      <c r="B333" s="14" t="s">
        <v>26</v>
      </c>
      <c r="C333" s="14" t="s">
        <v>15</v>
      </c>
      <c r="D333" s="25" t="s">
        <v>213</v>
      </c>
      <c r="E333" s="25" t="s">
        <v>0</v>
      </c>
      <c r="F333" s="15">
        <v>15885</v>
      </c>
    </row>
    <row r="334" spans="1:6" ht="390" x14ac:dyDescent="0.25">
      <c r="A334" s="19" t="s">
        <v>220</v>
      </c>
      <c r="B334" s="14" t="s">
        <v>26</v>
      </c>
      <c r="C334" s="14" t="s">
        <v>15</v>
      </c>
      <c r="D334" s="25" t="s">
        <v>214</v>
      </c>
      <c r="E334" s="25" t="s">
        <v>0</v>
      </c>
      <c r="F334" s="15">
        <v>34669.599999999999</v>
      </c>
    </row>
    <row r="335" spans="1:6" ht="128.25" x14ac:dyDescent="0.2">
      <c r="A335" s="45" t="s">
        <v>507</v>
      </c>
      <c r="B335" s="9" t="s">
        <v>26</v>
      </c>
      <c r="C335" s="9" t="s">
        <v>18</v>
      </c>
      <c r="D335" s="46"/>
      <c r="E335" s="46"/>
      <c r="F335" s="11">
        <v>500</v>
      </c>
    </row>
    <row r="336" spans="1:6" ht="299.25" x14ac:dyDescent="0.25">
      <c r="A336" s="45" t="s">
        <v>722</v>
      </c>
      <c r="B336" s="14" t="s">
        <v>26</v>
      </c>
      <c r="C336" s="14" t="s">
        <v>18</v>
      </c>
      <c r="D336" s="16" t="s">
        <v>20</v>
      </c>
      <c r="E336" s="16"/>
      <c r="F336" s="11">
        <v>500</v>
      </c>
    </row>
    <row r="337" spans="1:6" ht="270" x14ac:dyDescent="0.25">
      <c r="A337" s="26" t="s">
        <v>509</v>
      </c>
      <c r="B337" s="14" t="s">
        <v>26</v>
      </c>
      <c r="C337" s="14" t="s">
        <v>18</v>
      </c>
      <c r="D337" s="16" t="s">
        <v>508</v>
      </c>
      <c r="E337" s="16"/>
      <c r="F337" s="15">
        <v>500</v>
      </c>
    </row>
    <row r="338" spans="1:6" ht="180" x14ac:dyDescent="0.25">
      <c r="A338" s="26" t="s">
        <v>511</v>
      </c>
      <c r="B338" s="14" t="s">
        <v>26</v>
      </c>
      <c r="C338" s="14" t="s">
        <v>18</v>
      </c>
      <c r="D338" s="16" t="s">
        <v>510</v>
      </c>
      <c r="E338" s="16"/>
      <c r="F338" s="15">
        <v>500</v>
      </c>
    </row>
    <row r="339" spans="1:6" ht="255" x14ac:dyDescent="0.25">
      <c r="A339" s="26" t="s">
        <v>409</v>
      </c>
      <c r="B339" s="14" t="s">
        <v>26</v>
      </c>
      <c r="C339" s="14" t="s">
        <v>18</v>
      </c>
      <c r="D339" s="16" t="s">
        <v>512</v>
      </c>
      <c r="E339" s="16" t="s">
        <v>53</v>
      </c>
      <c r="F339" s="15">
        <v>500</v>
      </c>
    </row>
    <row r="340" spans="1:6" ht="42.75" x14ac:dyDescent="0.2">
      <c r="A340" s="24" t="s">
        <v>450</v>
      </c>
      <c r="B340" s="9" t="s">
        <v>35</v>
      </c>
      <c r="C340" s="9"/>
      <c r="D340" s="23"/>
      <c r="E340" s="23"/>
      <c r="F340" s="129">
        <v>1892.2</v>
      </c>
    </row>
    <row r="341" spans="1:6" ht="99.75" x14ac:dyDescent="0.2">
      <c r="A341" s="24" t="s">
        <v>451</v>
      </c>
      <c r="B341" s="9" t="s">
        <v>35</v>
      </c>
      <c r="C341" s="9" t="s">
        <v>20</v>
      </c>
      <c r="D341" s="23"/>
      <c r="E341" s="23"/>
      <c r="F341" s="11">
        <v>1892.2</v>
      </c>
    </row>
    <row r="342" spans="1:6" ht="299.25" x14ac:dyDescent="0.25">
      <c r="A342" s="24" t="s">
        <v>722</v>
      </c>
      <c r="B342" s="14" t="s">
        <v>35</v>
      </c>
      <c r="C342" s="14" t="s">
        <v>20</v>
      </c>
      <c r="D342" s="25" t="s">
        <v>20</v>
      </c>
      <c r="E342" s="25"/>
      <c r="F342" s="11">
        <v>1892.2</v>
      </c>
    </row>
    <row r="343" spans="1:6" ht="225" x14ac:dyDescent="0.25">
      <c r="A343" s="19" t="s">
        <v>310</v>
      </c>
      <c r="B343" s="14" t="s">
        <v>35</v>
      </c>
      <c r="C343" s="14" t="s">
        <v>20</v>
      </c>
      <c r="D343" s="25" t="s">
        <v>299</v>
      </c>
      <c r="E343" s="25"/>
      <c r="F343" s="15">
        <v>1892.2</v>
      </c>
    </row>
    <row r="344" spans="1:6" ht="195" x14ac:dyDescent="0.25">
      <c r="A344" s="19" t="s">
        <v>311</v>
      </c>
      <c r="B344" s="14" t="s">
        <v>35</v>
      </c>
      <c r="C344" s="14" t="s">
        <v>20</v>
      </c>
      <c r="D344" s="25" t="s">
        <v>300</v>
      </c>
      <c r="E344" s="25"/>
      <c r="F344" s="15">
        <v>1892.2</v>
      </c>
    </row>
    <row r="345" spans="1:6" ht="409.5" x14ac:dyDescent="0.25">
      <c r="A345" s="19" t="s">
        <v>424</v>
      </c>
      <c r="B345" s="14" t="s">
        <v>35</v>
      </c>
      <c r="C345" s="14" t="s">
        <v>20</v>
      </c>
      <c r="D345" s="25" t="s">
        <v>301</v>
      </c>
      <c r="E345" s="25" t="s">
        <v>53</v>
      </c>
      <c r="F345" s="15">
        <v>1892.2</v>
      </c>
    </row>
    <row r="346" spans="1:6" ht="57" x14ac:dyDescent="0.2">
      <c r="A346" s="24" t="s">
        <v>39</v>
      </c>
      <c r="B346" s="9" t="s">
        <v>24</v>
      </c>
      <c r="C346" s="9"/>
      <c r="D346" s="23"/>
      <c r="E346" s="23"/>
      <c r="F346" s="129">
        <v>62612.6</v>
      </c>
    </row>
    <row r="347" spans="1:6" ht="57" x14ac:dyDescent="0.2">
      <c r="A347" s="24" t="s">
        <v>40</v>
      </c>
      <c r="B347" s="9" t="s">
        <v>24</v>
      </c>
      <c r="C347" s="9" t="s">
        <v>15</v>
      </c>
      <c r="D347" s="23"/>
      <c r="E347" s="23"/>
      <c r="F347" s="11">
        <v>6117.1</v>
      </c>
    </row>
    <row r="348" spans="1:6" ht="210" x14ac:dyDescent="0.25">
      <c r="A348" s="19" t="s">
        <v>425</v>
      </c>
      <c r="B348" s="14" t="s">
        <v>24</v>
      </c>
      <c r="C348" s="14" t="s">
        <v>15</v>
      </c>
      <c r="D348" s="25" t="s">
        <v>268</v>
      </c>
      <c r="E348" s="25"/>
      <c r="F348" s="15">
        <v>6117.1</v>
      </c>
    </row>
    <row r="349" spans="1:6" ht="135" x14ac:dyDescent="0.25">
      <c r="A349" s="19" t="s">
        <v>271</v>
      </c>
      <c r="B349" s="14" t="s">
        <v>24</v>
      </c>
      <c r="C349" s="14" t="s">
        <v>15</v>
      </c>
      <c r="D349" s="25" t="s">
        <v>269</v>
      </c>
      <c r="E349" s="25"/>
      <c r="F349" s="15">
        <v>6117.1</v>
      </c>
    </row>
    <row r="350" spans="1:6" ht="300" x14ac:dyDescent="0.25">
      <c r="A350" s="19" t="s">
        <v>272</v>
      </c>
      <c r="B350" s="14" t="s">
        <v>24</v>
      </c>
      <c r="C350" s="14" t="s">
        <v>15</v>
      </c>
      <c r="D350" s="25" t="s">
        <v>270</v>
      </c>
      <c r="E350" s="25" t="s">
        <v>55</v>
      </c>
      <c r="F350" s="15">
        <v>6117.1</v>
      </c>
    </row>
    <row r="351" spans="1:6" ht="42.75" x14ac:dyDescent="0.2">
      <c r="A351" s="24" t="s">
        <v>46</v>
      </c>
      <c r="B351" s="9" t="s">
        <v>24</v>
      </c>
      <c r="C351" s="9" t="s">
        <v>18</v>
      </c>
      <c r="D351" s="23"/>
      <c r="E351" s="23"/>
      <c r="F351" s="11">
        <v>6289.2</v>
      </c>
    </row>
    <row r="352" spans="1:6" ht="342" x14ac:dyDescent="0.25">
      <c r="A352" s="24" t="s">
        <v>720</v>
      </c>
      <c r="B352" s="14" t="s">
        <v>24</v>
      </c>
      <c r="C352" s="14" t="s">
        <v>18</v>
      </c>
      <c r="D352" s="25" t="s">
        <v>15</v>
      </c>
      <c r="E352" s="25"/>
      <c r="F352" s="11">
        <v>4753.8999999999996</v>
      </c>
    </row>
    <row r="353" spans="1:6" ht="409.5" x14ac:dyDescent="0.25">
      <c r="A353" s="19" t="s">
        <v>464</v>
      </c>
      <c r="B353" s="14" t="s">
        <v>24</v>
      </c>
      <c r="C353" s="14" t="s">
        <v>18</v>
      </c>
      <c r="D353" s="25" t="s">
        <v>367</v>
      </c>
      <c r="E353" s="25"/>
      <c r="F353" s="15">
        <v>4753.8999999999996</v>
      </c>
    </row>
    <row r="354" spans="1:6" ht="195" x14ac:dyDescent="0.25">
      <c r="A354" s="19" t="s">
        <v>372</v>
      </c>
      <c r="B354" s="14" t="s">
        <v>24</v>
      </c>
      <c r="C354" s="14" t="s">
        <v>18</v>
      </c>
      <c r="D354" s="25" t="s">
        <v>368</v>
      </c>
      <c r="E354" s="25"/>
      <c r="F354" s="15">
        <v>4753.8999999999996</v>
      </c>
    </row>
    <row r="355" spans="1:6" ht="409.5" x14ac:dyDescent="0.25">
      <c r="A355" s="12" t="s">
        <v>791</v>
      </c>
      <c r="B355" s="14" t="s">
        <v>24</v>
      </c>
      <c r="C355" s="14" t="s">
        <v>18</v>
      </c>
      <c r="D355" s="25" t="s">
        <v>556</v>
      </c>
      <c r="E355" s="25" t="s">
        <v>1</v>
      </c>
      <c r="F355" s="15">
        <v>2148.9</v>
      </c>
    </row>
    <row r="356" spans="1:6" ht="409.5" x14ac:dyDescent="0.25">
      <c r="A356" s="12" t="s">
        <v>791</v>
      </c>
      <c r="B356" s="14" t="s">
        <v>24</v>
      </c>
      <c r="C356" s="14" t="s">
        <v>18</v>
      </c>
      <c r="D356" s="25" t="s">
        <v>550</v>
      </c>
      <c r="E356" s="27">
        <v>400</v>
      </c>
      <c r="F356" s="15">
        <v>2605</v>
      </c>
    </row>
    <row r="357" spans="1:6" ht="409.5" x14ac:dyDescent="0.25">
      <c r="A357" s="24" t="s">
        <v>714</v>
      </c>
      <c r="B357" s="14" t="s">
        <v>24</v>
      </c>
      <c r="C357" s="14" t="s">
        <v>18</v>
      </c>
      <c r="D357" s="25" t="s">
        <v>16</v>
      </c>
      <c r="E357" s="25"/>
      <c r="F357" s="11">
        <v>1535.3</v>
      </c>
    </row>
    <row r="358" spans="1:6" ht="409.5" x14ac:dyDescent="0.25">
      <c r="A358" s="19" t="s">
        <v>715</v>
      </c>
      <c r="B358" s="14" t="s">
        <v>24</v>
      </c>
      <c r="C358" s="14" t="s">
        <v>18</v>
      </c>
      <c r="D358" s="25" t="s">
        <v>191</v>
      </c>
      <c r="E358" s="25"/>
      <c r="F358" s="15">
        <v>1535.3</v>
      </c>
    </row>
    <row r="359" spans="1:6" ht="180" x14ac:dyDescent="0.25">
      <c r="A359" s="19" t="s">
        <v>203</v>
      </c>
      <c r="B359" s="14" t="s">
        <v>24</v>
      </c>
      <c r="C359" s="14" t="s">
        <v>18</v>
      </c>
      <c r="D359" s="25" t="s">
        <v>198</v>
      </c>
      <c r="E359" s="25"/>
      <c r="F359" s="15">
        <v>1535.3</v>
      </c>
    </row>
    <row r="360" spans="1:6" ht="409.5" x14ac:dyDescent="0.25">
      <c r="A360" s="19" t="s">
        <v>487</v>
      </c>
      <c r="B360" s="14" t="s">
        <v>24</v>
      </c>
      <c r="C360" s="14" t="s">
        <v>18</v>
      </c>
      <c r="D360" s="25" t="s">
        <v>530</v>
      </c>
      <c r="E360" s="25" t="s">
        <v>55</v>
      </c>
      <c r="F360" s="15">
        <v>1535.3</v>
      </c>
    </row>
    <row r="361" spans="1:6" ht="114" x14ac:dyDescent="0.2">
      <c r="A361" s="24" t="s">
        <v>62</v>
      </c>
      <c r="B361" s="9" t="s">
        <v>24</v>
      </c>
      <c r="C361" s="9" t="s">
        <v>38</v>
      </c>
      <c r="D361" s="23"/>
      <c r="E361" s="23"/>
      <c r="F361" s="11">
        <v>50206.3</v>
      </c>
    </row>
    <row r="362" spans="1:6" ht="342" x14ac:dyDescent="0.25">
      <c r="A362" s="24" t="s">
        <v>720</v>
      </c>
      <c r="B362" s="14" t="s">
        <v>24</v>
      </c>
      <c r="C362" s="14" t="s">
        <v>38</v>
      </c>
      <c r="D362" s="25" t="s">
        <v>15</v>
      </c>
      <c r="E362" s="25"/>
      <c r="F362" s="11">
        <v>50206.3</v>
      </c>
    </row>
    <row r="363" spans="1:6" ht="180" x14ac:dyDescent="0.25">
      <c r="A363" s="19" t="s">
        <v>226</v>
      </c>
      <c r="B363" s="14" t="s">
        <v>24</v>
      </c>
      <c r="C363" s="14" t="s">
        <v>38</v>
      </c>
      <c r="D363" s="25" t="s">
        <v>223</v>
      </c>
      <c r="E363" s="25"/>
      <c r="F363" s="15">
        <v>1200</v>
      </c>
    </row>
    <row r="364" spans="1:6" ht="225" x14ac:dyDescent="0.25">
      <c r="A364" s="19" t="s">
        <v>227</v>
      </c>
      <c r="B364" s="14" t="s">
        <v>24</v>
      </c>
      <c r="C364" s="14" t="s">
        <v>38</v>
      </c>
      <c r="D364" s="25" t="s">
        <v>224</v>
      </c>
      <c r="E364" s="25"/>
      <c r="F364" s="15">
        <v>1200</v>
      </c>
    </row>
    <row r="365" spans="1:6" ht="165" x14ac:dyDescent="0.25">
      <c r="A365" s="19" t="s">
        <v>228</v>
      </c>
      <c r="B365" s="14" t="s">
        <v>24</v>
      </c>
      <c r="C365" s="14" t="s">
        <v>38</v>
      </c>
      <c r="D365" s="25" t="s">
        <v>225</v>
      </c>
      <c r="E365" s="25" t="s">
        <v>55</v>
      </c>
      <c r="F365" s="15">
        <v>1200</v>
      </c>
    </row>
    <row r="366" spans="1:6" ht="409.5" x14ac:dyDescent="0.25">
      <c r="A366" s="19" t="s">
        <v>464</v>
      </c>
      <c r="B366" s="14" t="s">
        <v>24</v>
      </c>
      <c r="C366" s="14" t="s">
        <v>38</v>
      </c>
      <c r="D366" s="25" t="s">
        <v>367</v>
      </c>
      <c r="E366" s="25"/>
      <c r="F366" s="15">
        <v>2934</v>
      </c>
    </row>
    <row r="367" spans="1:6" ht="270" x14ac:dyDescent="0.25">
      <c r="A367" s="19" t="s">
        <v>479</v>
      </c>
      <c r="B367" s="14" t="s">
        <v>24</v>
      </c>
      <c r="C367" s="14" t="s">
        <v>38</v>
      </c>
      <c r="D367" s="25" t="s">
        <v>478</v>
      </c>
      <c r="E367" s="25"/>
      <c r="F367" s="15">
        <v>2934</v>
      </c>
    </row>
    <row r="368" spans="1:6" ht="409.5" x14ac:dyDescent="0.25">
      <c r="A368" s="19" t="s">
        <v>753</v>
      </c>
      <c r="B368" s="14" t="s">
        <v>24</v>
      </c>
      <c r="C368" s="14" t="s">
        <v>38</v>
      </c>
      <c r="D368" s="25" t="s">
        <v>754</v>
      </c>
      <c r="E368" s="25" t="s">
        <v>1</v>
      </c>
      <c r="F368" s="15">
        <v>2919.3</v>
      </c>
    </row>
    <row r="369" spans="1:6" ht="409.5" x14ac:dyDescent="0.25">
      <c r="A369" s="19" t="s">
        <v>792</v>
      </c>
      <c r="B369" s="14" t="s">
        <v>24</v>
      </c>
      <c r="C369" s="14" t="s">
        <v>38</v>
      </c>
      <c r="D369" s="25" t="s">
        <v>480</v>
      </c>
      <c r="E369" s="25" t="s">
        <v>1</v>
      </c>
      <c r="F369" s="15">
        <v>14.7</v>
      </c>
    </row>
    <row r="370" spans="1:6" ht="225" x14ac:dyDescent="0.25">
      <c r="A370" s="19" t="s">
        <v>169</v>
      </c>
      <c r="B370" s="14" t="s">
        <v>24</v>
      </c>
      <c r="C370" s="14" t="s">
        <v>38</v>
      </c>
      <c r="D370" s="25" t="s">
        <v>221</v>
      </c>
      <c r="E370" s="25"/>
      <c r="F370" s="15">
        <v>46072.3</v>
      </c>
    </row>
    <row r="371" spans="1:6" ht="180" x14ac:dyDescent="0.25">
      <c r="A371" s="19" t="s">
        <v>205</v>
      </c>
      <c r="B371" s="14" t="s">
        <v>24</v>
      </c>
      <c r="C371" s="14" t="s">
        <v>38</v>
      </c>
      <c r="D371" s="25" t="s">
        <v>222</v>
      </c>
      <c r="E371" s="25"/>
      <c r="F371" s="15">
        <v>15680.8</v>
      </c>
    </row>
    <row r="372" spans="1:6" ht="409.5" x14ac:dyDescent="0.25">
      <c r="A372" s="19" t="s">
        <v>230</v>
      </c>
      <c r="B372" s="14" t="s">
        <v>24</v>
      </c>
      <c r="C372" s="14" t="s">
        <v>38</v>
      </c>
      <c r="D372" s="25" t="s">
        <v>229</v>
      </c>
      <c r="E372" s="25" t="s">
        <v>52</v>
      </c>
      <c r="F372" s="15">
        <v>11457.7</v>
      </c>
    </row>
    <row r="373" spans="1:6" ht="405" x14ac:dyDescent="0.25">
      <c r="A373" s="19" t="s">
        <v>406</v>
      </c>
      <c r="B373" s="14" t="s">
        <v>24</v>
      </c>
      <c r="C373" s="14" t="s">
        <v>38</v>
      </c>
      <c r="D373" s="25" t="s">
        <v>229</v>
      </c>
      <c r="E373" s="25" t="s">
        <v>53</v>
      </c>
      <c r="F373" s="15">
        <v>924</v>
      </c>
    </row>
    <row r="374" spans="1:6" ht="300" x14ac:dyDescent="0.25">
      <c r="A374" s="19" t="s">
        <v>248</v>
      </c>
      <c r="B374" s="14" t="s">
        <v>24</v>
      </c>
      <c r="C374" s="14" t="s">
        <v>38</v>
      </c>
      <c r="D374" s="25" t="s">
        <v>229</v>
      </c>
      <c r="E374" s="27">
        <v>800</v>
      </c>
      <c r="F374" s="15">
        <v>3.5</v>
      </c>
    </row>
    <row r="375" spans="1:6" ht="409.5" x14ac:dyDescent="0.25">
      <c r="A375" s="12" t="s">
        <v>250</v>
      </c>
      <c r="B375" s="14" t="s">
        <v>24</v>
      </c>
      <c r="C375" s="14" t="s">
        <v>38</v>
      </c>
      <c r="D375" s="16" t="s">
        <v>652</v>
      </c>
      <c r="E375" s="25" t="s">
        <v>52</v>
      </c>
      <c r="F375" s="15">
        <v>2869.8</v>
      </c>
    </row>
    <row r="376" spans="1:6" ht="409.5" x14ac:dyDescent="0.25">
      <c r="A376" s="19" t="s">
        <v>232</v>
      </c>
      <c r="B376" s="14" t="s">
        <v>24</v>
      </c>
      <c r="C376" s="14" t="s">
        <v>38</v>
      </c>
      <c r="D376" s="25" t="s">
        <v>231</v>
      </c>
      <c r="E376" s="25" t="s">
        <v>52</v>
      </c>
      <c r="F376" s="15">
        <v>425.8</v>
      </c>
    </row>
    <row r="377" spans="1:6" ht="255" x14ac:dyDescent="0.25">
      <c r="A377" s="19" t="s">
        <v>531</v>
      </c>
      <c r="B377" s="14" t="s">
        <v>24</v>
      </c>
      <c r="C377" s="14" t="s">
        <v>38</v>
      </c>
      <c r="D377" s="25" t="s">
        <v>532</v>
      </c>
      <c r="E377" s="25"/>
      <c r="F377" s="15">
        <v>30391.5</v>
      </c>
    </row>
    <row r="378" spans="1:6" ht="409.5" x14ac:dyDescent="0.25">
      <c r="A378" s="12" t="s">
        <v>700</v>
      </c>
      <c r="B378" s="14" t="s">
        <v>24</v>
      </c>
      <c r="C378" s="14" t="s">
        <v>38</v>
      </c>
      <c r="D378" s="25" t="s">
        <v>533</v>
      </c>
      <c r="E378" s="25" t="s">
        <v>52</v>
      </c>
      <c r="F378" s="15">
        <v>26852.1</v>
      </c>
    </row>
    <row r="379" spans="1:6" ht="315" x14ac:dyDescent="0.25">
      <c r="A379" s="12" t="s">
        <v>701</v>
      </c>
      <c r="B379" s="14" t="s">
        <v>24</v>
      </c>
      <c r="C379" s="14" t="s">
        <v>38</v>
      </c>
      <c r="D379" s="25" t="s">
        <v>533</v>
      </c>
      <c r="E379" s="25" t="s">
        <v>53</v>
      </c>
      <c r="F379" s="15">
        <v>2463.9</v>
      </c>
    </row>
    <row r="380" spans="1:6" ht="210" x14ac:dyDescent="0.25">
      <c r="A380" s="12" t="s">
        <v>702</v>
      </c>
      <c r="B380" s="14" t="s">
        <v>24</v>
      </c>
      <c r="C380" s="14" t="s">
        <v>38</v>
      </c>
      <c r="D380" s="25" t="s">
        <v>533</v>
      </c>
      <c r="E380" s="25" t="s">
        <v>54</v>
      </c>
      <c r="F380" s="15">
        <v>4.5</v>
      </c>
    </row>
    <row r="381" spans="1:6" ht="409.5" x14ac:dyDescent="0.25">
      <c r="A381" s="19" t="s">
        <v>232</v>
      </c>
      <c r="B381" s="14" t="s">
        <v>24</v>
      </c>
      <c r="C381" s="14" t="s">
        <v>38</v>
      </c>
      <c r="D381" s="25" t="s">
        <v>534</v>
      </c>
      <c r="E381" s="25" t="s">
        <v>52</v>
      </c>
      <c r="F381" s="15">
        <v>757.3</v>
      </c>
    </row>
    <row r="382" spans="1:6" ht="405" x14ac:dyDescent="0.25">
      <c r="A382" s="12" t="s">
        <v>645</v>
      </c>
      <c r="B382" s="14" t="s">
        <v>24</v>
      </c>
      <c r="C382" s="14" t="s">
        <v>38</v>
      </c>
      <c r="D382" s="25" t="s">
        <v>551</v>
      </c>
      <c r="E382" s="25" t="s">
        <v>55</v>
      </c>
      <c r="F382" s="15">
        <v>313.7</v>
      </c>
    </row>
    <row r="383" spans="1:6" ht="71.25" x14ac:dyDescent="0.2">
      <c r="A383" s="24" t="s">
        <v>7</v>
      </c>
      <c r="B383" s="9" t="s">
        <v>11</v>
      </c>
      <c r="C383" s="9"/>
      <c r="D383" s="23"/>
      <c r="E383" s="23"/>
      <c r="F383" s="129">
        <v>33833.5</v>
      </c>
    </row>
    <row r="384" spans="1:6" ht="57" x14ac:dyDescent="0.2">
      <c r="A384" s="24" t="s">
        <v>60</v>
      </c>
      <c r="B384" s="9" t="s">
        <v>11</v>
      </c>
      <c r="C384" s="9" t="s">
        <v>15</v>
      </c>
      <c r="D384" s="23"/>
      <c r="E384" s="23"/>
      <c r="F384" s="11">
        <v>20704.599999999999</v>
      </c>
    </row>
    <row r="385" spans="1:6" ht="409.5" x14ac:dyDescent="0.25">
      <c r="A385" s="24" t="s">
        <v>714</v>
      </c>
      <c r="B385" s="14" t="s">
        <v>11</v>
      </c>
      <c r="C385" s="14" t="s">
        <v>15</v>
      </c>
      <c r="D385" s="25" t="s">
        <v>16</v>
      </c>
      <c r="E385" s="25"/>
      <c r="F385" s="11">
        <v>20704.599999999999</v>
      </c>
    </row>
    <row r="386" spans="1:6" ht="270" x14ac:dyDescent="0.25">
      <c r="A386" s="19" t="s">
        <v>718</v>
      </c>
      <c r="B386" s="14" t="s">
        <v>11</v>
      </c>
      <c r="C386" s="14" t="s">
        <v>15</v>
      </c>
      <c r="D386" s="25" t="s">
        <v>163</v>
      </c>
      <c r="E386" s="25"/>
      <c r="F386" s="15">
        <v>20704.599999999999</v>
      </c>
    </row>
    <row r="387" spans="1:6" ht="315" x14ac:dyDescent="0.25">
      <c r="A387" s="19" t="s">
        <v>427</v>
      </c>
      <c r="B387" s="14" t="s">
        <v>11</v>
      </c>
      <c r="C387" s="14" t="s">
        <v>15</v>
      </c>
      <c r="D387" s="25" t="s">
        <v>162</v>
      </c>
      <c r="E387" s="25"/>
      <c r="F387" s="15">
        <v>20704.599999999999</v>
      </c>
    </row>
    <row r="388" spans="1:6" ht="409.5" x14ac:dyDescent="0.25">
      <c r="A388" s="19" t="s">
        <v>174</v>
      </c>
      <c r="B388" s="14" t="s">
        <v>11</v>
      </c>
      <c r="C388" s="14" t="s">
        <v>15</v>
      </c>
      <c r="D388" s="25" t="s">
        <v>170</v>
      </c>
      <c r="E388" s="25" t="s">
        <v>0</v>
      </c>
      <c r="F388" s="15">
        <v>768.8</v>
      </c>
    </row>
    <row r="389" spans="1:6" ht="409.5" x14ac:dyDescent="0.25">
      <c r="A389" s="19" t="s">
        <v>175</v>
      </c>
      <c r="B389" s="14" t="s">
        <v>11</v>
      </c>
      <c r="C389" s="14" t="s">
        <v>15</v>
      </c>
      <c r="D389" s="25" t="s">
        <v>171</v>
      </c>
      <c r="E389" s="25" t="s">
        <v>0</v>
      </c>
      <c r="F389" s="15">
        <v>148.19999999999999</v>
      </c>
    </row>
    <row r="390" spans="1:6" ht="409.5" x14ac:dyDescent="0.25">
      <c r="A390" s="19" t="s">
        <v>399</v>
      </c>
      <c r="B390" s="14" t="s">
        <v>11</v>
      </c>
      <c r="C390" s="14" t="s">
        <v>15</v>
      </c>
      <c r="D390" s="25" t="s">
        <v>233</v>
      </c>
      <c r="E390" s="25" t="s">
        <v>0</v>
      </c>
      <c r="F390" s="15">
        <v>19787.599999999999</v>
      </c>
    </row>
    <row r="391" spans="1:6" ht="42.75" x14ac:dyDescent="0.2">
      <c r="A391" s="24" t="s">
        <v>8</v>
      </c>
      <c r="B391" s="9" t="s">
        <v>11</v>
      </c>
      <c r="C391" s="9" t="s">
        <v>16</v>
      </c>
      <c r="D391" s="23"/>
      <c r="E391" s="23"/>
      <c r="F391" s="11">
        <v>13128.9</v>
      </c>
    </row>
    <row r="392" spans="1:6" ht="409.5" x14ac:dyDescent="0.25">
      <c r="A392" s="24" t="s">
        <v>714</v>
      </c>
      <c r="B392" s="14" t="s">
        <v>11</v>
      </c>
      <c r="C392" s="14" t="s">
        <v>16</v>
      </c>
      <c r="D392" s="25" t="s">
        <v>16</v>
      </c>
      <c r="E392" s="25"/>
      <c r="F392" s="11">
        <v>2828.9</v>
      </c>
    </row>
    <row r="393" spans="1:6" ht="180" x14ac:dyDescent="0.25">
      <c r="A393" s="19" t="s">
        <v>717</v>
      </c>
      <c r="B393" s="14" t="s">
        <v>11</v>
      </c>
      <c r="C393" s="14" t="s">
        <v>16</v>
      </c>
      <c r="D393" s="25" t="s">
        <v>235</v>
      </c>
      <c r="E393" s="25"/>
      <c r="F393" s="15">
        <v>2828.9</v>
      </c>
    </row>
    <row r="394" spans="1:6" ht="210" x14ac:dyDescent="0.25">
      <c r="A394" s="19" t="s">
        <v>238</v>
      </c>
      <c r="B394" s="14" t="s">
        <v>11</v>
      </c>
      <c r="C394" s="14" t="s">
        <v>16</v>
      </c>
      <c r="D394" s="25" t="s">
        <v>236</v>
      </c>
      <c r="E394" s="25"/>
      <c r="F394" s="15">
        <v>1522.7</v>
      </c>
    </row>
    <row r="395" spans="1:6" ht="409.5" x14ac:dyDescent="0.25">
      <c r="A395" s="19" t="s">
        <v>738</v>
      </c>
      <c r="B395" s="14" t="s">
        <v>11</v>
      </c>
      <c r="C395" s="14" t="s">
        <v>16</v>
      </c>
      <c r="D395" s="25" t="s">
        <v>237</v>
      </c>
      <c r="E395" s="28">
        <v>100</v>
      </c>
      <c r="F395" s="15">
        <v>464</v>
      </c>
    </row>
    <row r="396" spans="1:6" ht="300" x14ac:dyDescent="0.25">
      <c r="A396" s="19" t="s">
        <v>410</v>
      </c>
      <c r="B396" s="14" t="s">
        <v>11</v>
      </c>
      <c r="C396" s="14" t="s">
        <v>16</v>
      </c>
      <c r="D396" s="25" t="s">
        <v>237</v>
      </c>
      <c r="E396" s="25" t="s">
        <v>53</v>
      </c>
      <c r="F396" s="15">
        <v>130.30000000000001</v>
      </c>
    </row>
    <row r="397" spans="1:6" ht="240" x14ac:dyDescent="0.25">
      <c r="A397" s="19" t="s">
        <v>739</v>
      </c>
      <c r="B397" s="14" t="s">
        <v>11</v>
      </c>
      <c r="C397" s="14" t="s">
        <v>16</v>
      </c>
      <c r="D397" s="25" t="s">
        <v>237</v>
      </c>
      <c r="E397" s="28">
        <v>300</v>
      </c>
      <c r="F397" s="15">
        <v>384.4</v>
      </c>
    </row>
    <row r="398" spans="1:6" ht="345" x14ac:dyDescent="0.25">
      <c r="A398" s="19" t="s">
        <v>405</v>
      </c>
      <c r="B398" s="14" t="s">
        <v>11</v>
      </c>
      <c r="C398" s="14" t="s">
        <v>16</v>
      </c>
      <c r="D398" s="25" t="s">
        <v>237</v>
      </c>
      <c r="E398" s="25" t="s">
        <v>0</v>
      </c>
      <c r="F398" s="15">
        <v>544</v>
      </c>
    </row>
    <row r="399" spans="1:6" ht="165" x14ac:dyDescent="0.25">
      <c r="A399" s="20" t="s">
        <v>687</v>
      </c>
      <c r="B399" s="14" t="s">
        <v>11</v>
      </c>
      <c r="C399" s="14" t="s">
        <v>16</v>
      </c>
      <c r="D399" s="16" t="s">
        <v>688</v>
      </c>
      <c r="E399" s="25"/>
      <c r="F399" s="15">
        <v>1306.2</v>
      </c>
    </row>
    <row r="400" spans="1:6" ht="409.5" x14ac:dyDescent="0.25">
      <c r="A400" s="20" t="s">
        <v>740</v>
      </c>
      <c r="B400" s="14" t="s">
        <v>11</v>
      </c>
      <c r="C400" s="14" t="s">
        <v>16</v>
      </c>
      <c r="D400" s="16" t="s">
        <v>690</v>
      </c>
      <c r="E400" s="28">
        <v>100</v>
      </c>
      <c r="F400" s="15">
        <v>168.1</v>
      </c>
    </row>
    <row r="401" spans="1:6" ht="330" x14ac:dyDescent="0.25">
      <c r="A401" s="12" t="s">
        <v>689</v>
      </c>
      <c r="B401" s="14" t="s">
        <v>11</v>
      </c>
      <c r="C401" s="14" t="s">
        <v>16</v>
      </c>
      <c r="D401" s="16" t="s">
        <v>690</v>
      </c>
      <c r="E401" s="25" t="s">
        <v>53</v>
      </c>
      <c r="F401" s="15">
        <v>837.1</v>
      </c>
    </row>
    <row r="402" spans="1:6" ht="360" x14ac:dyDescent="0.25">
      <c r="A402" s="12" t="s">
        <v>742</v>
      </c>
      <c r="B402" s="14" t="s">
        <v>11</v>
      </c>
      <c r="C402" s="14" t="s">
        <v>16</v>
      </c>
      <c r="D402" s="16" t="s">
        <v>741</v>
      </c>
      <c r="E402" s="25" t="s">
        <v>53</v>
      </c>
      <c r="F402" s="15">
        <v>1</v>
      </c>
    </row>
    <row r="403" spans="1:6" ht="405" x14ac:dyDescent="0.25">
      <c r="A403" s="12" t="s">
        <v>680</v>
      </c>
      <c r="B403" s="14" t="s">
        <v>11</v>
      </c>
      <c r="C403" s="14" t="s">
        <v>16</v>
      </c>
      <c r="D403" s="16" t="s">
        <v>679</v>
      </c>
      <c r="E403" s="25" t="s">
        <v>53</v>
      </c>
      <c r="F403" s="15">
        <v>300</v>
      </c>
    </row>
    <row r="404" spans="1:6" ht="299.25" x14ac:dyDescent="0.25">
      <c r="A404" s="24" t="s">
        <v>722</v>
      </c>
      <c r="B404" s="14" t="s">
        <v>11</v>
      </c>
      <c r="C404" s="14" t="s">
        <v>16</v>
      </c>
      <c r="D404" s="25" t="s">
        <v>20</v>
      </c>
      <c r="E404" s="25"/>
      <c r="F404" s="11">
        <v>300</v>
      </c>
    </row>
    <row r="405" spans="1:6" ht="270" x14ac:dyDescent="0.25">
      <c r="A405" s="19" t="s">
        <v>509</v>
      </c>
      <c r="B405" s="14" t="s">
        <v>11</v>
      </c>
      <c r="C405" s="14" t="s">
        <v>16</v>
      </c>
      <c r="D405" s="25" t="s">
        <v>508</v>
      </c>
      <c r="E405" s="25"/>
      <c r="F405" s="15">
        <v>300</v>
      </c>
    </row>
    <row r="406" spans="1:6" ht="180" x14ac:dyDescent="0.25">
      <c r="A406" s="19" t="s">
        <v>516</v>
      </c>
      <c r="B406" s="14" t="s">
        <v>11</v>
      </c>
      <c r="C406" s="14" t="s">
        <v>16</v>
      </c>
      <c r="D406" s="25" t="s">
        <v>514</v>
      </c>
      <c r="E406" s="25"/>
      <c r="F406" s="15">
        <v>300</v>
      </c>
    </row>
    <row r="407" spans="1:6" ht="240" x14ac:dyDescent="0.25">
      <c r="A407" s="19" t="s">
        <v>517</v>
      </c>
      <c r="B407" s="14" t="s">
        <v>11</v>
      </c>
      <c r="C407" s="14" t="s">
        <v>16</v>
      </c>
      <c r="D407" s="25" t="s">
        <v>515</v>
      </c>
      <c r="E407" s="25" t="s">
        <v>55</v>
      </c>
      <c r="F407" s="15">
        <v>300</v>
      </c>
    </row>
    <row r="408" spans="1:6" ht="242.25" x14ac:dyDescent="0.25">
      <c r="A408" s="24" t="s">
        <v>425</v>
      </c>
      <c r="B408" s="14" t="s">
        <v>11</v>
      </c>
      <c r="C408" s="14" t="s">
        <v>16</v>
      </c>
      <c r="D408" s="25" t="s">
        <v>251</v>
      </c>
      <c r="E408" s="25"/>
      <c r="F408" s="11">
        <v>10000</v>
      </c>
    </row>
    <row r="409" spans="1:6" ht="285" x14ac:dyDescent="0.25">
      <c r="A409" s="19" t="s">
        <v>256</v>
      </c>
      <c r="B409" s="14" t="s">
        <v>11</v>
      </c>
      <c r="C409" s="14" t="s">
        <v>16</v>
      </c>
      <c r="D409" s="25" t="s">
        <v>252</v>
      </c>
      <c r="E409" s="25"/>
      <c r="F409" s="15">
        <v>10000</v>
      </c>
    </row>
    <row r="410" spans="1:6" ht="409.5" x14ac:dyDescent="0.25">
      <c r="A410" s="19" t="s">
        <v>746</v>
      </c>
      <c r="B410" s="14" t="s">
        <v>11</v>
      </c>
      <c r="C410" s="14" t="s">
        <v>16</v>
      </c>
      <c r="D410" s="25" t="s">
        <v>745</v>
      </c>
      <c r="E410" s="16" t="s">
        <v>1</v>
      </c>
      <c r="F410" s="15">
        <v>10000</v>
      </c>
    </row>
    <row r="411" spans="1:6" ht="85.5" x14ac:dyDescent="0.25">
      <c r="A411" s="24" t="s">
        <v>10</v>
      </c>
      <c r="B411" s="9" t="s">
        <v>44</v>
      </c>
      <c r="C411" s="9"/>
      <c r="D411" s="25"/>
      <c r="E411" s="25"/>
      <c r="F411" s="129">
        <v>5213.3</v>
      </c>
    </row>
    <row r="412" spans="1:6" ht="57" x14ac:dyDescent="0.2">
      <c r="A412" s="24" t="s">
        <v>37</v>
      </c>
      <c r="B412" s="9" t="s">
        <v>44</v>
      </c>
      <c r="C412" s="9" t="s">
        <v>15</v>
      </c>
      <c r="D412" s="23"/>
      <c r="E412" s="23"/>
      <c r="F412" s="11">
        <v>5213.3</v>
      </c>
    </row>
    <row r="413" spans="1:6" ht="409.5" x14ac:dyDescent="0.25">
      <c r="A413" s="24" t="s">
        <v>714</v>
      </c>
      <c r="B413" s="14" t="s">
        <v>44</v>
      </c>
      <c r="C413" s="14" t="s">
        <v>15</v>
      </c>
      <c r="D413" s="25" t="s">
        <v>16</v>
      </c>
      <c r="E413" s="25"/>
      <c r="F413" s="11">
        <v>5213.3</v>
      </c>
    </row>
    <row r="414" spans="1:6" ht="270" x14ac:dyDescent="0.25">
      <c r="A414" s="19" t="s">
        <v>718</v>
      </c>
      <c r="B414" s="14" t="s">
        <v>44</v>
      </c>
      <c r="C414" s="14" t="s">
        <v>15</v>
      </c>
      <c r="D414" s="25" t="s">
        <v>163</v>
      </c>
      <c r="E414" s="25"/>
      <c r="F414" s="15">
        <v>5213.3</v>
      </c>
    </row>
    <row r="415" spans="1:6" ht="315" x14ac:dyDescent="0.25">
      <c r="A415" s="19" t="s">
        <v>427</v>
      </c>
      <c r="B415" s="14" t="s">
        <v>44</v>
      </c>
      <c r="C415" s="14" t="s">
        <v>15</v>
      </c>
      <c r="D415" s="25" t="s">
        <v>162</v>
      </c>
      <c r="E415" s="25"/>
      <c r="F415" s="15">
        <v>5213.3</v>
      </c>
    </row>
    <row r="416" spans="1:6" ht="409.5" x14ac:dyDescent="0.25">
      <c r="A416" s="19" t="s">
        <v>174</v>
      </c>
      <c r="B416" s="14" t="s">
        <v>44</v>
      </c>
      <c r="C416" s="14" t="s">
        <v>15</v>
      </c>
      <c r="D416" s="25" t="s">
        <v>170</v>
      </c>
      <c r="E416" s="25" t="s">
        <v>0</v>
      </c>
      <c r="F416" s="15">
        <v>300</v>
      </c>
    </row>
    <row r="417" spans="1:6" ht="409.5" x14ac:dyDescent="0.25">
      <c r="A417" s="19" t="s">
        <v>429</v>
      </c>
      <c r="B417" s="14" t="s">
        <v>44</v>
      </c>
      <c r="C417" s="14" t="s">
        <v>15</v>
      </c>
      <c r="D417" s="25" t="s">
        <v>234</v>
      </c>
      <c r="E417" s="25" t="s">
        <v>0</v>
      </c>
      <c r="F417" s="15">
        <v>4913.3</v>
      </c>
    </row>
    <row r="418" spans="1:6" ht="256.5" x14ac:dyDescent="0.2">
      <c r="A418" s="24" t="s">
        <v>436</v>
      </c>
      <c r="B418" s="9">
        <v>14</v>
      </c>
      <c r="C418" s="9"/>
      <c r="D418" s="9"/>
      <c r="E418" s="46"/>
      <c r="F418" s="11">
        <v>10850.2</v>
      </c>
    </row>
    <row r="419" spans="1:6" ht="42.75" x14ac:dyDescent="0.2">
      <c r="A419" s="30" t="s">
        <v>435</v>
      </c>
      <c r="B419" s="9">
        <v>14</v>
      </c>
      <c r="C419" s="9" t="s">
        <v>16</v>
      </c>
      <c r="D419" s="9"/>
      <c r="E419" s="46"/>
      <c r="F419" s="11">
        <v>10850.2</v>
      </c>
    </row>
    <row r="420" spans="1:6" ht="384.75" x14ac:dyDescent="0.25">
      <c r="A420" s="30" t="s">
        <v>721</v>
      </c>
      <c r="B420" s="14">
        <v>14</v>
      </c>
      <c r="C420" s="14" t="s">
        <v>16</v>
      </c>
      <c r="D420" s="16" t="s">
        <v>38</v>
      </c>
      <c r="E420" s="16"/>
      <c r="F420" s="11">
        <v>10850.2</v>
      </c>
    </row>
    <row r="421" spans="1:6" ht="270" x14ac:dyDescent="0.25">
      <c r="A421" s="31" t="s">
        <v>458</v>
      </c>
      <c r="B421" s="14">
        <v>14</v>
      </c>
      <c r="C421" s="14" t="s">
        <v>16</v>
      </c>
      <c r="D421" s="16" t="s">
        <v>455</v>
      </c>
      <c r="E421" s="16"/>
      <c r="F421" s="15">
        <v>10850.2</v>
      </c>
    </row>
    <row r="422" spans="1:6" ht="180" x14ac:dyDescent="0.25">
      <c r="A422" s="31" t="s">
        <v>437</v>
      </c>
      <c r="B422" s="14">
        <v>14</v>
      </c>
      <c r="C422" s="14" t="s">
        <v>16</v>
      </c>
      <c r="D422" s="16" t="s">
        <v>456</v>
      </c>
      <c r="E422" s="16"/>
      <c r="F422" s="15">
        <v>10850.2</v>
      </c>
    </row>
    <row r="423" spans="1:6" ht="315" x14ac:dyDescent="0.25">
      <c r="A423" s="31" t="s">
        <v>438</v>
      </c>
      <c r="B423" s="14">
        <v>14</v>
      </c>
      <c r="C423" s="14" t="s">
        <v>16</v>
      </c>
      <c r="D423" s="25" t="s">
        <v>457</v>
      </c>
      <c r="E423" s="25" t="s">
        <v>434</v>
      </c>
      <c r="F423" s="15">
        <v>10850.2</v>
      </c>
    </row>
    <row r="424" spans="1:6" ht="15" x14ac:dyDescent="0.25">
      <c r="A424" s="48"/>
      <c r="B424" s="49"/>
      <c r="C424" s="49"/>
      <c r="D424" s="49"/>
      <c r="E424" s="50"/>
      <c r="F424" s="109" t="s">
        <v>636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12</vt:i4>
      </vt:variant>
    </vt:vector>
  </HeadingPairs>
  <TitlesOfParts>
    <vt:vector size="20" baseType="lpstr">
      <vt:lpstr>1</vt:lpstr>
      <vt:lpstr>Доходы</vt:lpstr>
      <vt:lpstr>3</vt:lpstr>
      <vt:lpstr>Расходы</vt:lpstr>
      <vt:lpstr>5</vt:lpstr>
      <vt:lpstr>6</vt:lpstr>
      <vt:lpstr>Источники</vt:lpstr>
      <vt:lpstr>Лист1</vt:lpstr>
      <vt:lpstr>Доходы!sub_13741</vt:lpstr>
      <vt:lpstr>'3'!Заголовки_для_печати</vt:lpstr>
      <vt:lpstr>'5'!Заголовки_для_печати</vt:lpstr>
      <vt:lpstr>Источники!Заголовки_для_печати</vt:lpstr>
      <vt:lpstr>Расходы!Заголовки_для_печати</vt:lpstr>
      <vt:lpstr>'1'!Область_печати</vt:lpstr>
      <vt:lpstr>'3'!Область_печати</vt:lpstr>
      <vt:lpstr>'5'!Область_печати</vt:lpstr>
      <vt:lpstr>'6'!Область_печати</vt:lpstr>
      <vt:lpstr>Доходы!Область_печати</vt:lpstr>
      <vt:lpstr>Источники!Область_печати</vt:lpstr>
      <vt:lpstr>Расходы!Область_печати</vt:lpstr>
    </vt:vector>
  </TitlesOfParts>
  <Company>УФЭИО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Веселова</dc:creator>
  <cp:lastModifiedBy>PC_409</cp:lastModifiedBy>
  <cp:lastPrinted>2025-11-05T23:03:47Z</cp:lastPrinted>
  <dcterms:created xsi:type="dcterms:W3CDTF">2005-10-28T06:18:06Z</dcterms:created>
  <dcterms:modified xsi:type="dcterms:W3CDTF">2025-11-13T00:37:17Z</dcterms:modified>
</cp:coreProperties>
</file>